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ttal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hedule" sheetId="3" state="visible" r:id="rId3"/>
    <sheet xmlns:r="http://schemas.openxmlformats.org/officeDocument/2006/relationships" name="Transmittals" sheetId="4" state="visible" r:id="rId4"/>
    <sheet xmlns:r="http://schemas.openxmlformats.org/officeDocument/2006/relationships" name="Read Me" sheetId="5" state="visible" r:id="rId5"/>
    <sheet xmlns:r="http://schemas.openxmlformats.org/officeDocument/2006/relationships" name="Lists" sheetId="6" state="visible" r:id="rId6"/>
    <sheet xmlns:r="http://schemas.openxmlformats.org/officeDocument/2006/relationships" name="Fill This In For Me" sheetId="7" state="visible" r:id="rId7"/>
  </sheets>
  <definedNames>
    <definedName name="ReviewDays">Lists!$B$2</definedName>
    <definedName name="BufferDays">Lists!$B$3</definedName>
    <definedName name="_xlnm._FilterDatabase" localSheetId="0" hidden="1">'Submittal Log'!$A$5:$X$305</definedName>
    <definedName name="_xlnm.Print_Titles" localSheetId="0">'Submittal Log'!$5:$5</definedName>
    <definedName name="_xlnm._FilterDatabase" localSheetId="2" hidden="1">'Schedule'!$A$4:$L$304</definedName>
    <definedName name="_xlnm.Print_Titles" localSheetId="2">'Schedule'!$4:$4</definedName>
    <definedName name="_xlnm._FilterDatabase" localSheetId="3" hidden="1">'Transmittals'!$A$4:$J$104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mmm d, yyyy"/>
    <numFmt numFmtId="165" formatCode="yyyy-mm-dd"/>
    <numFmt numFmtId="166" formatCode="mm/dd/yyyy"/>
    <numFmt numFmtId="167" formatCode="0.0"/>
  </numFmts>
  <fonts count="23">
    <font>
      <name val="Calibri"/>
      <family val="2"/>
      <color theme="1"/>
      <sz val="11"/>
      <scheme val="minor"/>
    </font>
    <font>
      <name val="Arial"/>
      <b val="1"/>
      <color rgb="FF1F5E3A"/>
      <sz val="18"/>
    </font>
    <font>
      <name val="Arial"/>
      <b val="1"/>
      <color rgb="FF55606C"/>
      <sz val="10"/>
    </font>
    <font>
      <name val="Arial"/>
      <color rgb="FF15202B"/>
      <sz val="10"/>
    </font>
    <font>
      <name val="Arial"/>
      <color rgb="FF1F5E3A"/>
      <sz val="10"/>
    </font>
    <font>
      <name val="Arial"/>
      <i val="1"/>
      <color rgb="FF55606C"/>
      <sz val="9"/>
    </font>
    <font>
      <name val="Arial"/>
      <b val="1"/>
      <color rgb="FFFFFFFF"/>
      <sz val="10"/>
    </font>
    <font>
      <name val="Arial"/>
      <i val="1"/>
      <color rgb="FF6B7785"/>
      <sz val="10"/>
    </font>
    <font>
      <name val="Arial"/>
      <color rgb="FF55606C"/>
      <sz val="9"/>
    </font>
    <font>
      <name val="Arial"/>
      <b val="1"/>
      <color rgb="FF8BB174"/>
      <sz val="22"/>
    </font>
    <font>
      <name val="Arial"/>
      <b val="1"/>
      <color rgb="FFFFFFFF"/>
      <sz val="12"/>
    </font>
    <font>
      <name val="Arial"/>
      <sz val="10"/>
    </font>
    <font>
      <name val="Arial"/>
      <b val="1"/>
      <sz val="10"/>
    </font>
    <font>
      <name val="Arial"/>
      <color rgb="FF55606C"/>
      <sz val="10"/>
    </font>
    <font>
      <name val="Arial"/>
      <color rgb="FF9C0006"/>
      <sz val="10"/>
    </font>
    <font>
      <name val="Arial"/>
      <b val="1"/>
      <color rgb="FF1F5E3A"/>
      <sz val="10"/>
    </font>
    <font>
      <name val="Arial"/>
    </font>
    <font>
      <name val="Arial"/>
      <b val="1"/>
      <color rgb="FF8BB174"/>
    </font>
    <font>
      <name val="Arial"/>
      <b val="1"/>
      <color rgb="FFFFFFFF"/>
    </font>
    <font>
      <name val="Arial"/>
      <i val="1"/>
      <color rgb="FF55606C"/>
    </font>
    <font>
      <name val="Arial"/>
      <b val="1"/>
      <color rgb="FFFFFFFF"/>
      <sz val="13"/>
    </font>
    <font>
      <name val="Arial"/>
      <i val="1"/>
      <color rgb="FF55606C"/>
      <sz val="10"/>
    </font>
    <font>
      <name val="Arial"/>
      <b val="1"/>
      <color rgb="FF0563C1"/>
      <u val="single"/>
    </font>
  </fonts>
  <fills count="13">
    <fill>
      <patternFill/>
    </fill>
    <fill>
      <patternFill patternType="gray125"/>
    </fill>
    <fill>
      <patternFill patternType="solid">
        <fgColor rgb="FF1F5E3A"/>
      </patternFill>
    </fill>
    <fill>
      <patternFill patternType="solid">
        <fgColor rgb="FFF1F6F2"/>
      </patternFill>
    </fill>
    <fill>
      <patternFill patternType="solid">
        <fgColor rgb="FFD9D9D9"/>
      </patternFill>
    </fill>
    <fill>
      <patternFill patternType="solid">
        <fgColor rgb="FFB4C6E7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rgb="FFC6EFCE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bottom style="thin">
        <color rgb="FFD9D9D9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/>
    </xf>
    <xf numFmtId="0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166" fontId="7" fillId="0" borderId="1" applyAlignment="1" pivotButton="0" quotePrefix="0" xfId="0">
      <alignment horizontal="center"/>
    </xf>
    <xf numFmtId="166" fontId="4" fillId="0" borderId="1" applyAlignment="1" pivotButton="0" quotePrefix="0" xfId="0">
      <alignment horizontal="center"/>
    </xf>
    <xf numFmtId="1" fontId="4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166" fontId="3" fillId="0" borderId="1" applyAlignment="1" pivotButton="0" quotePrefix="0" xfId="0">
      <alignment horizontal="center"/>
    </xf>
    <xf numFmtId="0" fontId="1" fillId="0" borderId="0" pivotButton="0" quotePrefix="0" xfId="0"/>
    <xf numFmtId="0" fontId="8" fillId="3" borderId="0" pivotButton="0" quotePrefix="0" xfId="0"/>
    <xf numFmtId="0" fontId="0" fillId="3" borderId="0" pivotButton="0" quotePrefix="0" xfId="0"/>
    <xf numFmtId="1" fontId="9" fillId="3" borderId="0" pivotButton="0" quotePrefix="0" xfId="0"/>
    <xf numFmtId="9" fontId="9" fillId="3" borderId="0" pivotButton="0" quotePrefix="0" xfId="0"/>
    <xf numFmtId="167" fontId="9" fillId="3" borderId="0" pivotButton="0" quotePrefix="0" xfId="0"/>
    <xf numFmtId="0" fontId="10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vertical="center" indent="1"/>
    </xf>
    <xf numFmtId="0" fontId="11" fillId="4" borderId="0" pivotButton="0" quotePrefix="0" xfId="0"/>
    <xf numFmtId="0" fontId="12" fillId="0" borderId="0" pivotButton="0" quotePrefix="0" xfId="0"/>
    <xf numFmtId="9" fontId="13" fillId="0" borderId="0" pivotButton="0" quotePrefix="0" xfId="0"/>
    <xf numFmtId="0" fontId="11" fillId="0" borderId="0" pivotButton="0" quotePrefix="0" xfId="0"/>
    <xf numFmtId="0" fontId="11" fillId="5" borderId="0" pivotButton="0" quotePrefix="0" xfId="0"/>
    <xf numFmtId="0" fontId="11" fillId="6" borderId="0" pivotButton="0" quotePrefix="0" xfId="0"/>
    <xf numFmtId="0" fontId="11" fillId="7" borderId="0" pivotButton="0" quotePrefix="0" xfId="0"/>
    <xf numFmtId="0" fontId="11" fillId="8" borderId="0" pivotButton="0" quotePrefix="0" xfId="0"/>
    <xf numFmtId="0" fontId="11" fillId="9" borderId="0" pivotButton="0" quotePrefix="0" xfId="0"/>
    <xf numFmtId="0" fontId="11" fillId="10" borderId="0" pivotButton="0" quotePrefix="0" xfId="0"/>
    <xf numFmtId="0" fontId="11" fillId="11" borderId="0" pivotButton="0" quotePrefix="0" xfId="0"/>
    <xf numFmtId="0" fontId="11" fillId="12" borderId="0" pivotButton="0" quotePrefix="0" xfId="0"/>
    <xf numFmtId="0" fontId="14" fillId="0" borderId="0" pivotButton="0" quotePrefix="0" xfId="0"/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6" fontId="11" fillId="0" borderId="1" applyAlignment="1" pivotButton="0" quotePrefix="0" xfId="0">
      <alignment horizontal="center"/>
    </xf>
    <xf numFmtId="0" fontId="15" fillId="0" borderId="1" applyAlignment="1" pivotButton="0" quotePrefix="0" xfId="0">
      <alignment horizontal="center"/>
    </xf>
    <xf numFmtId="0" fontId="7" fillId="0" borderId="1" pivotButton="0" quotePrefix="0" xfId="0"/>
    <xf numFmtId="0" fontId="3" fillId="0" borderId="1" pivotButton="0" quotePrefix="0" xfId="0"/>
    <xf numFmtId="0" fontId="20" fillId="2" borderId="0" applyAlignment="1" pivotButton="0" quotePrefix="0" xfId="0">
      <alignment horizontal="left" vertical="center" indent="1"/>
    </xf>
    <xf numFmtId="0" fontId="11" fillId="0" borderId="0" applyAlignment="1" pivotButton="0" quotePrefix="0" xfId="0">
      <alignment vertical="top" wrapText="1"/>
    </xf>
    <xf numFmtId="0" fontId="12" fillId="4" borderId="0" pivotButton="0" quotePrefix="0" xfId="0"/>
    <xf numFmtId="0" fontId="12" fillId="5" borderId="0" pivotButton="0" quotePrefix="0" xfId="0"/>
    <xf numFmtId="0" fontId="12" fillId="6" borderId="0" pivotButton="0" quotePrefix="0" xfId="0"/>
    <xf numFmtId="0" fontId="12" fillId="7" borderId="0" pivotButton="0" quotePrefix="0" xfId="0"/>
    <xf numFmtId="0" fontId="12" fillId="8" borderId="0" pivotButton="0" quotePrefix="0" xfId="0"/>
    <xf numFmtId="0" fontId="12" fillId="9" borderId="0" pivotButton="0" quotePrefix="0" xfId="0"/>
    <xf numFmtId="0" fontId="12" fillId="10" borderId="0" pivotButton="0" quotePrefix="0" xfId="0"/>
    <xf numFmtId="0" fontId="12" fillId="11" borderId="0" pivotButton="0" quotePrefix="0" xfId="0"/>
    <xf numFmtId="0" fontId="12" fillId="12" borderId="0" pivotButton="0" quotePrefix="0" xfId="0"/>
    <xf numFmtId="0" fontId="21" fillId="0" borderId="0" pivotButton="0" quotePrefix="0" xfId="0"/>
    <xf numFmtId="0" fontId="10" fillId="2" borderId="0" pivotButton="0" quotePrefix="0" xfId="0"/>
    <xf numFmtId="0" fontId="18" fillId="2" borderId="0" pivotButton="0" quotePrefix="0" xfId="0"/>
    <xf numFmtId="0" fontId="16" fillId="0" borderId="0" pivotButton="0" quotePrefix="0" xfId="0"/>
    <xf numFmtId="0" fontId="17" fillId="0" borderId="0" applyAlignment="1" pivotButton="0" quotePrefix="0" xfId="0">
      <alignment horizontal="center"/>
    </xf>
    <xf numFmtId="0" fontId="19" fillId="0" borderId="0" pivotButton="0" quotePrefix="0" xfId="0"/>
    <xf numFmtId="0" fontId="22" fillId="0" borderId="0" pivotButton="0" quotePrefix="0" xfId="0"/>
  </cellXfs>
  <cellStyles count="1">
    <cellStyle name="Normal" xfId="0" builtinId="0" hidden="0"/>
  </cellStyles>
  <dxfs count="15">
    <dxf>
      <fill>
        <patternFill patternType="solid">
          <fgColor rgb="FFD9D9D9"/>
        </patternFill>
      </fill>
    </dxf>
    <dxf>
      <fill>
        <patternFill patternType="solid">
          <fgColor rgb="FFB4C6E7"/>
        </patternFill>
      </fill>
    </dxf>
    <dxf>
      <fill>
        <patternFill patternType="solid">
          <fgColor rgb="FF00B0F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C000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2EFDA"/>
        </patternFill>
      </fill>
    </dxf>
    <dxf>
      <font>
        <name val="Arial"/>
        <b val="1"/>
        <color rgb="FF9C0006"/>
      </font>
      <fill>
        <patternFill patternType="solid">
          <fgColor rgb="FFFFC7CE"/>
        </patternFill>
      </fill>
    </dxf>
    <dxf>
      <font>
        <name val="Arial"/>
        <b val="1"/>
        <color rgb="FF7F6000"/>
      </font>
      <fill>
        <patternFill patternType="solid">
          <fgColor rgb="FFFFEB9C"/>
        </patternFill>
      </fill>
    </dxf>
    <dxf>
      <font>
        <name val="Arial"/>
        <b val="1"/>
        <color rgb="FF9C0006"/>
      </font>
    </dxf>
    <dxf>
      <font>
        <name val="Arial"/>
        <b val="1"/>
        <color rgb="FF7F6000"/>
      </font>
    </dxf>
    <dxf>
      <fill>
        <patternFill patternType="solid">
          <fgColor rgb="FFF1F6F2"/>
        </patternFill>
      </fill>
    </dxf>
    <dxf>
      <fill>
        <patternFill patternType="solid">
          <f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Submittals by status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24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s://sub-pro-ai.com/build-my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5"/>
  <sheetViews>
    <sheetView showGridLines="0" workbookViewId="0">
      <pane xSplit="7" ySplit="5" topLeftCell="H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5" customWidth="1" min="2" max="2"/>
    <col width="11" customWidth="1" min="3" max="3"/>
    <col width="24" customWidth="1" min="4" max="4"/>
    <col width="9" customWidth="1" min="5" max="5"/>
    <col width="17" customWidth="1" min="6" max="6"/>
    <col width="44" customWidth="1" min="7" max="7"/>
    <col width="20" customWidth="1" min="8" max="8"/>
    <col width="20" customWidth="1" min="9" max="9"/>
    <col width="19" customWidth="1" min="10" max="10"/>
    <col width="16" customWidth="1" min="11" max="11"/>
    <col width="9" customWidth="1" min="12" max="12"/>
    <col width="9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9" customWidth="1" min="19" max="19"/>
    <col width="19" customWidth="1" min="20" max="20"/>
    <col width="19" customWidth="1" min="21" max="21"/>
    <col width="9" customWidth="1" min="22" max="22"/>
    <col width="22" customWidth="1" min="23" max="23"/>
    <col width="34" customWidth="1" min="24" max="24"/>
  </cols>
  <sheetData>
    <row r="1" ht="30" customHeight="1">
      <c r="A1" s="1" t="inlineStr">
        <is>
          <t>SUBMITTAL LOG</t>
        </is>
      </c>
    </row>
    <row r="2">
      <c r="C2" s="2" t="inlineStr">
        <is>
          <t>Project:</t>
        </is>
      </c>
      <c r="D2" s="3" t="inlineStr">
        <is>
          <t>[Project name]</t>
        </is>
      </c>
      <c r="F2" s="2" t="inlineStr">
        <is>
          <t>Project No.:</t>
        </is>
      </c>
      <c r="G2" s="3" t="inlineStr">
        <is>
          <t>[Number]</t>
        </is>
      </c>
      <c r="H2" s="2" t="inlineStr">
        <is>
          <t>General Contractor:</t>
        </is>
      </c>
      <c r="I2" s="3" t="inlineStr">
        <is>
          <t>[GC]</t>
        </is>
      </c>
    </row>
    <row r="3">
      <c r="C3" s="2" t="inlineStr">
        <is>
          <t>Architect:</t>
        </is>
      </c>
      <c r="D3" s="3" t="inlineStr">
        <is>
          <t>[A/E]</t>
        </is>
      </c>
      <c r="F3" s="2" t="inlineStr">
        <is>
          <t>Log updated:</t>
        </is>
      </c>
      <c r="G3" s="4">
        <f>TODAY()</f>
        <v/>
      </c>
      <c r="H3" s="2" t="inlineStr">
        <is>
          <t>Owner:</t>
        </is>
      </c>
      <c r="I3" s="3" t="inlineStr">
        <is>
          <t>[Owner]</t>
        </is>
      </c>
    </row>
    <row r="4">
      <c r="A4" s="5" t="inlineStr">
        <is>
          <t>Submit By, Review Due, Days in Review and Days Overdue calculate themselves from the dates you enter. Review period and buffer live on the Lists sheet.</t>
        </is>
      </c>
    </row>
    <row r="5" ht="32" customHeight="1">
      <c r="A5" s="6" t="inlineStr">
        <is>
          <t>Submittal #</t>
        </is>
      </c>
      <c r="B5" s="6" t="inlineStr">
        <is>
          <t>Rev</t>
        </is>
      </c>
      <c r="C5" s="6" t="inlineStr">
        <is>
          <t>Spec Section</t>
        </is>
      </c>
      <c r="D5" s="6" t="inlineStr">
        <is>
          <t>Spec Title</t>
        </is>
      </c>
      <c r="E5" s="6" t="inlineStr">
        <is>
          <t>Spec Para.</t>
        </is>
      </c>
      <c r="F5" s="6" t="inlineStr">
        <is>
          <t>Type</t>
        </is>
      </c>
      <c r="G5" s="6" t="inlineStr">
        <is>
          <t>Description</t>
        </is>
      </c>
      <c r="H5" s="6" t="inlineStr">
        <is>
          <t>Manufacturer</t>
        </is>
      </c>
      <c r="I5" s="6" t="inlineStr">
        <is>
          <t>Product / Model</t>
        </is>
      </c>
      <c r="J5" s="6" t="inlineStr">
        <is>
          <t>Responsible Party</t>
        </is>
      </c>
      <c r="K5" s="6" t="inlineStr">
        <is>
          <t>Ball in Court</t>
        </is>
      </c>
      <c r="L5" s="6" t="inlineStr">
        <is>
          <t>Long-Lead</t>
        </is>
      </c>
      <c r="M5" s="6" t="inlineStr">
        <is>
          <t>Lead Time (days)</t>
        </is>
      </c>
      <c r="N5" s="6" t="inlineStr">
        <is>
          <t>Required On Site</t>
        </is>
      </c>
      <c r="O5" s="6" t="inlineStr">
        <is>
          <t>Submit By</t>
        </is>
      </c>
      <c r="P5" s="6" t="inlineStr">
        <is>
          <t>Date Sent</t>
        </is>
      </c>
      <c r="Q5" s="6" t="inlineStr">
        <is>
          <t>Review Due</t>
        </is>
      </c>
      <c r="R5" s="6" t="inlineStr">
        <is>
          <t>Date Returned</t>
        </is>
      </c>
      <c r="S5" s="6" t="inlineStr">
        <is>
          <t>Days in Review</t>
        </is>
      </c>
      <c r="T5" s="6" t="inlineStr">
        <is>
          <t>Review Action</t>
        </is>
      </c>
      <c r="U5" s="6" t="inlineStr">
        <is>
          <t>Status</t>
        </is>
      </c>
      <c r="V5" s="6" t="inlineStr">
        <is>
          <t>Days Overdue</t>
        </is>
      </c>
      <c r="W5" s="6" t="inlineStr">
        <is>
          <t>Package File</t>
        </is>
      </c>
      <c r="X5" s="6" t="inlineStr">
        <is>
          <t>Notes</t>
        </is>
      </c>
    </row>
    <row r="6">
      <c r="A6" s="7" t="inlineStr">
        <is>
          <t>EX-001</t>
        </is>
      </c>
      <c r="B6" s="8" t="n">
        <v>0</v>
      </c>
      <c r="C6" s="7" t="inlineStr">
        <is>
          <t>03 30 00</t>
        </is>
      </c>
      <c r="D6" s="9" t="inlineStr">
        <is>
          <t>Cast-in-Place Concrete</t>
        </is>
      </c>
      <c r="E6" s="7" t="inlineStr">
        <is>
          <t>1.04.A</t>
        </is>
      </c>
      <c r="F6" s="7" t="inlineStr">
        <is>
          <t>Product Data</t>
        </is>
      </c>
      <c r="G6" s="9" t="inlineStr">
        <is>
          <t>Concrete mix designs with strength, slump, and admixture data (example, replace)</t>
        </is>
      </c>
      <c r="H6" s="9" t="inlineStr">
        <is>
          <t>Local ready-mix</t>
        </is>
      </c>
      <c r="I6" s="9" t="inlineStr">
        <is>
          <t>Mix 4000-A</t>
        </is>
      </c>
      <c r="J6" s="7" t="inlineStr">
        <is>
          <t>Concrete sub</t>
        </is>
      </c>
      <c r="K6" s="7" t="inlineStr">
        <is>
          <t>Closed</t>
        </is>
      </c>
      <c r="L6" s="7" t="inlineStr">
        <is>
          <t>N</t>
        </is>
      </c>
      <c r="M6" s="8" t="n">
        <v>14</v>
      </c>
      <c r="N6" s="10" t="n">
        <v>46250</v>
      </c>
      <c r="O6" s="11">
        <f>IF(N6="","",N6-M6-ReviewDays-BufferDays)</f>
        <v/>
      </c>
      <c r="P6" s="10" t="n">
        <v>46224</v>
      </c>
      <c r="Q6" s="11">
        <f>IF(P6="","",P6+ReviewDays)</f>
        <v/>
      </c>
      <c r="R6" s="10" t="n">
        <v>46233</v>
      </c>
      <c r="S6" s="12">
        <f>IF(P6="","",IF(R6="",TODAY()-P6,R6-P6))</f>
        <v/>
      </c>
      <c r="T6" s="7" t="inlineStr">
        <is>
          <t>No Exceptions Taken</t>
        </is>
      </c>
      <c r="U6" s="7" t="inlineStr">
        <is>
          <t>Approved</t>
        </is>
      </c>
      <c r="V6" s="12">
        <f>IF(OR(U6="Approved",U6="Approved as Noted",U6="Closed"),"",IF(P6="",IF(AND(O6&lt;&gt;"",TODAY()&gt;O6),TODAY()-O6,""),IF(R6="",IF(TODAY()&gt;Q6,TODAY()-Q6,""),"")))</f>
        <v/>
      </c>
      <c r="W6" s="7" t="n"/>
      <c r="X6" s="9" t="inlineStr">
        <is>
          <t>Released to batch plant</t>
        </is>
      </c>
    </row>
    <row r="7">
      <c r="A7" s="7" t="inlineStr">
        <is>
          <t>EX-002</t>
        </is>
      </c>
      <c r="B7" s="8" t="n">
        <v>1</v>
      </c>
      <c r="C7" s="7" t="inlineStr">
        <is>
          <t>03 20 00</t>
        </is>
      </c>
      <c r="D7" s="9" t="inlineStr">
        <is>
          <t>Concrete Reinforcing</t>
        </is>
      </c>
      <c r="E7" s="7" t="inlineStr">
        <is>
          <t>1.03.B</t>
        </is>
      </c>
      <c r="F7" s="7" t="inlineStr">
        <is>
          <t>Shop Drawings</t>
        </is>
      </c>
      <c r="G7" s="9" t="inlineStr">
        <is>
          <t>Reinforcing steel placing drawings, slab on grade and footings (example, replace)</t>
        </is>
      </c>
      <c r="H7" s="9" t="n"/>
      <c r="I7" s="9" t="n"/>
      <c r="J7" s="7" t="inlineStr">
        <is>
          <t>Concrete sub</t>
        </is>
      </c>
      <c r="K7" s="7" t="inlineStr">
        <is>
          <t>Architect</t>
        </is>
      </c>
      <c r="L7" s="7" t="inlineStr">
        <is>
          <t>N</t>
        </is>
      </c>
      <c r="M7" s="8" t="n">
        <v>21</v>
      </c>
      <c r="N7" s="10" t="n">
        <v>46282</v>
      </c>
      <c r="O7" s="11">
        <f>IF(N7="","",N7-M7-ReviewDays-BufferDays)</f>
        <v/>
      </c>
      <c r="P7" s="10" t="n">
        <v>46261</v>
      </c>
      <c r="Q7" s="11">
        <f>IF(P7="","",P7+ReviewDays)</f>
        <v/>
      </c>
      <c r="R7" s="10" t="n"/>
      <c r="S7" s="12">
        <f>IF(P7="","",IF(R7="",TODAY()-P7,R7-P7))</f>
        <v/>
      </c>
      <c r="T7" s="7" t="n"/>
      <c r="U7" s="7" t="inlineStr">
        <is>
          <t>Under Review</t>
        </is>
      </c>
      <c r="V7" s="12">
        <f>IF(OR(U7="Approved",U7="Approved as Noted",U7="Closed"),"",IF(P7="",IF(AND(O7&lt;&gt;"",TODAY()&gt;O7),TODAY()-O7,""),IF(R7="",IF(TODAY()&gt;Q7,TODAY()-Q7,""),"")))</f>
        <v/>
      </c>
      <c r="W7" s="7" t="n"/>
      <c r="X7" s="9" t="inlineStr">
        <is>
          <t>Revision 1 after bar schedule comments</t>
        </is>
      </c>
    </row>
    <row r="8">
      <c r="A8" s="7" t="inlineStr">
        <is>
          <t>EX-003</t>
        </is>
      </c>
      <c r="B8" s="8" t="n">
        <v>0</v>
      </c>
      <c r="C8" s="7" t="inlineStr">
        <is>
          <t>07 92 00</t>
        </is>
      </c>
      <c r="D8" s="9" t="inlineStr">
        <is>
          <t>Joint Sealants</t>
        </is>
      </c>
      <c r="E8" s="7" t="inlineStr">
        <is>
          <t>1.05.C</t>
        </is>
      </c>
      <c r="F8" s="7" t="inlineStr">
        <is>
          <t>Samples</t>
        </is>
      </c>
      <c r="G8" s="9" t="inlineStr">
        <is>
          <t>Sealant product data and color samples for exposed joints (example, replace)</t>
        </is>
      </c>
      <c r="H8" s="9" t="inlineStr">
        <is>
          <t>Sika, Tremco</t>
        </is>
      </c>
      <c r="I8" s="9" t="inlineStr">
        <is>
          <t>Sikaflex 1a</t>
        </is>
      </c>
      <c r="J8" s="7" t="inlineStr">
        <is>
          <t>Finishes sub</t>
        </is>
      </c>
      <c r="K8" s="7" t="inlineStr">
        <is>
          <t>Subcontractor</t>
        </is>
      </c>
      <c r="L8" s="7" t="inlineStr">
        <is>
          <t>N</t>
        </is>
      </c>
      <c r="M8" s="8" t="n">
        <v>10</v>
      </c>
      <c r="N8" s="10" t="n">
        <v>46310</v>
      </c>
      <c r="O8" s="11">
        <f>IF(N8="","",N8-M8-ReviewDays-BufferDays)</f>
        <v/>
      </c>
      <c r="P8" s="10" t="n">
        <v>46240</v>
      </c>
      <c r="Q8" s="11">
        <f>IF(P8="","",P8+ReviewDays)</f>
        <v/>
      </c>
      <c r="R8" s="10" t="n">
        <v>46254</v>
      </c>
      <c r="S8" s="12">
        <f>IF(P8="","",IF(R8="",TODAY()-P8,R8-P8))</f>
        <v/>
      </c>
      <c r="T8" s="7" t="inlineStr">
        <is>
          <t>Revise and Resubmit</t>
        </is>
      </c>
      <c r="U8" s="7" t="inlineStr">
        <is>
          <t>Revise and Resubmit</t>
        </is>
      </c>
      <c r="V8" s="12">
        <f>IF(OR(U8="Approved",U8="Approved as Noted",U8="Closed"),"",IF(P8="",IF(AND(O8&lt;&gt;"",TODAY()&gt;O8),TODAY()-O8,""),IF(R8="",IF(TODAY()&gt;Q8,TODAY()-Q8,""),"")))</f>
        <v/>
      </c>
      <c r="W8" s="7" t="n"/>
      <c r="X8" s="9" t="inlineStr">
        <is>
          <t>Color range did not match finish schedule</t>
        </is>
      </c>
    </row>
    <row r="9">
      <c r="A9" s="7" t="inlineStr">
        <is>
          <t>EX-004</t>
        </is>
      </c>
      <c r="B9" s="8" t="n">
        <v>0</v>
      </c>
      <c r="C9" s="7" t="inlineStr">
        <is>
          <t>08 71 00</t>
        </is>
      </c>
      <c r="D9" s="9" t="inlineStr">
        <is>
          <t>Door Hardware</t>
        </is>
      </c>
      <c r="E9" s="7" t="inlineStr">
        <is>
          <t>1.04.D</t>
        </is>
      </c>
      <c r="F9" s="7" t="inlineStr">
        <is>
          <t>Shop Drawings</t>
        </is>
      </c>
      <c r="G9" s="9" t="inlineStr">
        <is>
          <t>Door hardware schedule and keying meeting minutes (example, replace)</t>
        </is>
      </c>
      <c r="H9" s="9" t="inlineStr">
        <is>
          <t>Hager, Von Duprin</t>
        </is>
      </c>
      <c r="I9" s="9" t="inlineStr">
        <is>
          <t>BB1279, 98 series</t>
        </is>
      </c>
      <c r="J9" s="7" t="inlineStr">
        <is>
          <t>Supplier</t>
        </is>
      </c>
      <c r="K9" s="7" t="inlineStr">
        <is>
          <t>Supplier</t>
        </is>
      </c>
      <c r="L9" s="7" t="inlineStr">
        <is>
          <t>Y</t>
        </is>
      </c>
      <c r="M9" s="8" t="n">
        <v>60</v>
      </c>
      <c r="N9" s="10" t="n">
        <v>46345</v>
      </c>
      <c r="O9" s="11">
        <f>IF(N9="","",N9-M9-ReviewDays-BufferDays)</f>
        <v/>
      </c>
      <c r="P9" s="10" t="n"/>
      <c r="Q9" s="11">
        <f>IF(P9="","",P9+ReviewDays)</f>
        <v/>
      </c>
      <c r="R9" s="10" t="n"/>
      <c r="S9" s="12">
        <f>IF(P9="","",IF(R9="",TODAY()-P9,R9-P9))</f>
        <v/>
      </c>
      <c r="T9" s="7" t="n"/>
      <c r="U9" s="7" t="inlineStr">
        <is>
          <t>Draft</t>
        </is>
      </c>
      <c r="V9" s="12">
        <f>IF(OR(U9="Approved",U9="Approved as Noted",U9="Closed"),"",IF(P9="",IF(AND(O9&lt;&gt;"",TODAY()&gt;O9),TODAY()-O9,""),IF(R9="",IF(TODAY()&gt;Q9,TODAY()-Q9,""),"")))</f>
        <v/>
      </c>
      <c r="W9" s="7" t="n"/>
      <c r="X9" s="9" t="inlineStr">
        <is>
          <t>Keying meeting scheduled with owner</t>
        </is>
      </c>
    </row>
    <row r="10">
      <c r="A10" s="7" t="inlineStr">
        <is>
          <t>EX-005</t>
        </is>
      </c>
      <c r="B10" s="8" t="n">
        <v>0</v>
      </c>
      <c r="C10" s="7" t="inlineStr">
        <is>
          <t>26 24 13</t>
        </is>
      </c>
      <c r="D10" s="9" t="inlineStr">
        <is>
          <t>Switchboards</t>
        </is>
      </c>
      <c r="E10" s="7" t="inlineStr">
        <is>
          <t>1.03.A</t>
        </is>
      </c>
      <c r="F10" s="7" t="inlineStr">
        <is>
          <t>Product Data</t>
        </is>
      </c>
      <c r="G10" s="9" t="inlineStr">
        <is>
          <t>Switchboard product data, ratings, and dimensioned drawings (example, replace)</t>
        </is>
      </c>
      <c r="H10" s="9" t="inlineStr">
        <is>
          <t>Square D, Eaton</t>
        </is>
      </c>
      <c r="I10" s="9" t="inlineStr">
        <is>
          <t>QED-2</t>
        </is>
      </c>
      <c r="J10" s="7" t="inlineStr">
        <is>
          <t>Electrical sub</t>
        </is>
      </c>
      <c r="K10" s="7" t="inlineStr">
        <is>
          <t>Engineer</t>
        </is>
      </c>
      <c r="L10" s="7" t="inlineStr">
        <is>
          <t>Y</t>
        </is>
      </c>
      <c r="M10" s="8" t="n">
        <v>120</v>
      </c>
      <c r="N10" s="10" t="n">
        <v>46420</v>
      </c>
      <c r="O10" s="11">
        <f>IF(N10="","",N10-M10-ReviewDays-BufferDays)</f>
        <v/>
      </c>
      <c r="P10" s="10" t="n">
        <v>46267</v>
      </c>
      <c r="Q10" s="11">
        <f>IF(P10="","",P10+ReviewDays)</f>
        <v/>
      </c>
      <c r="R10" s="10" t="n"/>
      <c r="S10" s="12">
        <f>IF(P10="","",IF(R10="",TODAY()-P10,R10-P10))</f>
        <v/>
      </c>
      <c r="T10" s="7" t="n"/>
      <c r="U10" s="7" t="inlineStr">
        <is>
          <t>Submitted</t>
        </is>
      </c>
      <c r="V10" s="12">
        <f>IF(OR(U10="Approved",U10="Approved as Noted",U10="Closed"),"",IF(P10="",IF(AND(O10&lt;&gt;"",TODAY()&gt;O10),TODAY()-O10,""),IF(R10="",IF(TODAY()&gt;Q10,TODAY()-Q10,""),"")))</f>
        <v/>
      </c>
      <c r="W10" s="7" t="n"/>
      <c r="X10" s="9" t="inlineStr">
        <is>
          <t>Long-lead, release drives the electrical room date</t>
        </is>
      </c>
    </row>
    <row r="11">
      <c r="A11" s="7" t="inlineStr">
        <is>
          <t>EX-006</t>
        </is>
      </c>
      <c r="B11" s="8" t="n">
        <v>0</v>
      </c>
      <c r="C11" s="7" t="inlineStr">
        <is>
          <t>07 54 23</t>
        </is>
      </c>
      <c r="D11" s="9" t="inlineStr">
        <is>
          <t>TPO Roofing</t>
        </is>
      </c>
      <c r="E11" s="7" t="inlineStr">
        <is>
          <t>1.06.B</t>
        </is>
      </c>
      <c r="F11" s="7" t="inlineStr">
        <is>
          <t>Warranty</t>
        </is>
      </c>
      <c r="G11" s="9" t="inlineStr">
        <is>
          <t>Sample manufacturer's 20-year warranty and installer certification (example, replace)</t>
        </is>
      </c>
      <c r="H11" s="9" t="inlineStr">
        <is>
          <t>Carlisle</t>
        </is>
      </c>
      <c r="I11" s="9" t="inlineStr">
        <is>
          <t>Sure-Weld 60 mil</t>
        </is>
      </c>
      <c r="J11" s="7" t="inlineStr">
        <is>
          <t>Roofing sub</t>
        </is>
      </c>
      <c r="K11" s="7" t="inlineStr">
        <is>
          <t>General Contractor</t>
        </is>
      </c>
      <c r="L11" s="7" t="inlineStr">
        <is>
          <t>N</t>
        </is>
      </c>
      <c r="M11" s="8" t="n">
        <v>30</v>
      </c>
      <c r="N11" s="10" t="n">
        <v>46265</v>
      </c>
      <c r="O11" s="11">
        <f>IF(N11="","",N11-M11-ReviewDays-BufferDays)</f>
        <v/>
      </c>
      <c r="P11" s="10" t="n"/>
      <c r="Q11" s="11">
        <f>IF(P11="","",P11+ReviewDays)</f>
        <v/>
      </c>
      <c r="R11" s="10" t="n"/>
      <c r="S11" s="12">
        <f>IF(P11="","",IF(R11="",TODAY()-P11,R11-P11))</f>
        <v/>
      </c>
      <c r="T11" s="7" t="n"/>
      <c r="U11" s="7" t="inlineStr">
        <is>
          <t>Pending Submission</t>
        </is>
      </c>
      <c r="V11" s="12">
        <f>IF(OR(U11="Approved",U11="Approved as Noted",U11="Closed"),"",IF(P11="",IF(AND(O11&lt;&gt;"",TODAY()&gt;O11),TODAY()-O11,""),IF(R11="",IF(TODAY()&gt;Q11,TODAY()-Q11,""),"")))</f>
        <v/>
      </c>
      <c r="W11" s="7" t="n"/>
      <c r="X11" s="9" t="inlineStr">
        <is>
          <t>Warranty start ties to substantial completion</t>
        </is>
      </c>
    </row>
    <row r="12">
      <c r="A12" s="13" t="n"/>
      <c r="B12" s="14" t="n"/>
      <c r="C12" s="13" t="n"/>
      <c r="D12" s="15" t="n"/>
      <c r="E12" s="13" t="n"/>
      <c r="F12" s="13" t="n"/>
      <c r="G12" s="15" t="n"/>
      <c r="H12" s="15" t="n"/>
      <c r="I12" s="15" t="n"/>
      <c r="J12" s="13" t="n"/>
      <c r="K12" s="13" t="n"/>
      <c r="L12" s="13" t="n"/>
      <c r="M12" s="14" t="n"/>
      <c r="N12" s="16" t="n"/>
      <c r="O12" s="11">
        <f>IF(N12="","",N12-M12-ReviewDays-BufferDays)</f>
        <v/>
      </c>
      <c r="P12" s="16" t="n"/>
      <c r="Q12" s="11">
        <f>IF(P12="","",P12+ReviewDays)</f>
        <v/>
      </c>
      <c r="R12" s="16" t="n"/>
      <c r="S12" s="12">
        <f>IF(P12="","",IF(R12="",TODAY()-P12,R12-P12))</f>
        <v/>
      </c>
      <c r="T12" s="13" t="n"/>
      <c r="U12" s="13" t="n"/>
      <c r="V12" s="12">
        <f>IF(OR(U12="Approved",U12="Approved as Noted",U12="Closed"),"",IF(P12="",IF(AND(O12&lt;&gt;"",TODAY()&gt;O12),TODAY()-O12,""),IF(R12="",IF(TODAY()&gt;Q12,TODAY()-Q12,""),"")))</f>
        <v/>
      </c>
      <c r="W12" s="13" t="n"/>
      <c r="X12" s="15" t="n"/>
    </row>
    <row r="13">
      <c r="A13" s="13" t="n"/>
      <c r="B13" s="14" t="n"/>
      <c r="C13" s="13" t="n"/>
      <c r="D13" s="15" t="n"/>
      <c r="E13" s="13" t="n"/>
      <c r="F13" s="13" t="n"/>
      <c r="G13" s="15" t="n"/>
      <c r="H13" s="15" t="n"/>
      <c r="I13" s="15" t="n"/>
      <c r="J13" s="13" t="n"/>
      <c r="K13" s="13" t="n"/>
      <c r="L13" s="13" t="n"/>
      <c r="M13" s="14" t="n"/>
      <c r="N13" s="16" t="n"/>
      <c r="O13" s="11">
        <f>IF(N13="","",N13-M13-ReviewDays-BufferDays)</f>
        <v/>
      </c>
      <c r="P13" s="16" t="n"/>
      <c r="Q13" s="11">
        <f>IF(P13="","",P13+ReviewDays)</f>
        <v/>
      </c>
      <c r="R13" s="16" t="n"/>
      <c r="S13" s="12">
        <f>IF(P13="","",IF(R13="",TODAY()-P13,R13-P13))</f>
        <v/>
      </c>
      <c r="T13" s="13" t="n"/>
      <c r="U13" s="13" t="n"/>
      <c r="V13" s="12">
        <f>IF(OR(U13="Approved",U13="Approved as Noted",U13="Closed"),"",IF(P13="",IF(AND(O13&lt;&gt;"",TODAY()&gt;O13),TODAY()-O13,""),IF(R13="",IF(TODAY()&gt;Q13,TODAY()-Q13,""),"")))</f>
        <v/>
      </c>
      <c r="W13" s="13" t="n"/>
      <c r="X13" s="15" t="n"/>
    </row>
    <row r="14">
      <c r="A14" s="13" t="n"/>
      <c r="B14" s="14" t="n"/>
      <c r="C14" s="13" t="n"/>
      <c r="D14" s="15" t="n"/>
      <c r="E14" s="13" t="n"/>
      <c r="F14" s="13" t="n"/>
      <c r="G14" s="15" t="n"/>
      <c r="H14" s="15" t="n"/>
      <c r="I14" s="15" t="n"/>
      <c r="J14" s="13" t="n"/>
      <c r="K14" s="13" t="n"/>
      <c r="L14" s="13" t="n"/>
      <c r="M14" s="14" t="n"/>
      <c r="N14" s="16" t="n"/>
      <c r="O14" s="11">
        <f>IF(N14="","",N14-M14-ReviewDays-BufferDays)</f>
        <v/>
      </c>
      <c r="P14" s="16" t="n"/>
      <c r="Q14" s="11">
        <f>IF(P14="","",P14+ReviewDays)</f>
        <v/>
      </c>
      <c r="R14" s="16" t="n"/>
      <c r="S14" s="12">
        <f>IF(P14="","",IF(R14="",TODAY()-P14,R14-P14))</f>
        <v/>
      </c>
      <c r="T14" s="13" t="n"/>
      <c r="U14" s="13" t="n"/>
      <c r="V14" s="12">
        <f>IF(OR(U14="Approved",U14="Approved as Noted",U14="Closed"),"",IF(P14="",IF(AND(O14&lt;&gt;"",TODAY()&gt;O14),TODAY()-O14,""),IF(R14="",IF(TODAY()&gt;Q14,TODAY()-Q14,""),"")))</f>
        <v/>
      </c>
      <c r="W14" s="13" t="n"/>
      <c r="X14" s="15" t="n"/>
    </row>
    <row r="15">
      <c r="A15" s="13" t="n"/>
      <c r="B15" s="14" t="n"/>
      <c r="C15" s="13" t="n"/>
      <c r="D15" s="15" t="n"/>
      <c r="E15" s="13" t="n"/>
      <c r="F15" s="13" t="n"/>
      <c r="G15" s="15" t="n"/>
      <c r="H15" s="15" t="n"/>
      <c r="I15" s="15" t="n"/>
      <c r="J15" s="13" t="n"/>
      <c r="K15" s="13" t="n"/>
      <c r="L15" s="13" t="n"/>
      <c r="M15" s="14" t="n"/>
      <c r="N15" s="16" t="n"/>
      <c r="O15" s="11">
        <f>IF(N15="","",N15-M15-ReviewDays-BufferDays)</f>
        <v/>
      </c>
      <c r="P15" s="16" t="n"/>
      <c r="Q15" s="11">
        <f>IF(P15="","",P15+ReviewDays)</f>
        <v/>
      </c>
      <c r="R15" s="16" t="n"/>
      <c r="S15" s="12">
        <f>IF(P15="","",IF(R15="",TODAY()-P15,R15-P15))</f>
        <v/>
      </c>
      <c r="T15" s="13" t="n"/>
      <c r="U15" s="13" t="n"/>
      <c r="V15" s="12">
        <f>IF(OR(U15="Approved",U15="Approved as Noted",U15="Closed"),"",IF(P15="",IF(AND(O15&lt;&gt;"",TODAY()&gt;O15),TODAY()-O15,""),IF(R15="",IF(TODAY()&gt;Q15,TODAY()-Q15,""),"")))</f>
        <v/>
      </c>
      <c r="W15" s="13" t="n"/>
      <c r="X15" s="15" t="n"/>
    </row>
    <row r="16">
      <c r="A16" s="13" t="n"/>
      <c r="B16" s="14" t="n"/>
      <c r="C16" s="13" t="n"/>
      <c r="D16" s="15" t="n"/>
      <c r="E16" s="13" t="n"/>
      <c r="F16" s="13" t="n"/>
      <c r="G16" s="15" t="n"/>
      <c r="H16" s="15" t="n"/>
      <c r="I16" s="15" t="n"/>
      <c r="J16" s="13" t="n"/>
      <c r="K16" s="13" t="n"/>
      <c r="L16" s="13" t="n"/>
      <c r="M16" s="14" t="n"/>
      <c r="N16" s="16" t="n"/>
      <c r="O16" s="11">
        <f>IF(N16="","",N16-M16-ReviewDays-BufferDays)</f>
        <v/>
      </c>
      <c r="P16" s="16" t="n"/>
      <c r="Q16" s="11">
        <f>IF(P16="","",P16+ReviewDays)</f>
        <v/>
      </c>
      <c r="R16" s="16" t="n"/>
      <c r="S16" s="12">
        <f>IF(P16="","",IF(R16="",TODAY()-P16,R16-P16))</f>
        <v/>
      </c>
      <c r="T16" s="13" t="n"/>
      <c r="U16" s="13" t="n"/>
      <c r="V16" s="12">
        <f>IF(OR(U16="Approved",U16="Approved as Noted",U16="Closed"),"",IF(P16="",IF(AND(O16&lt;&gt;"",TODAY()&gt;O16),TODAY()-O16,""),IF(R16="",IF(TODAY()&gt;Q16,TODAY()-Q16,""),"")))</f>
        <v/>
      </c>
      <c r="W16" s="13" t="n"/>
      <c r="X16" s="15" t="n"/>
    </row>
    <row r="17">
      <c r="A17" s="13" t="n"/>
      <c r="B17" s="14" t="n"/>
      <c r="C17" s="13" t="n"/>
      <c r="D17" s="15" t="n"/>
      <c r="E17" s="13" t="n"/>
      <c r="F17" s="13" t="n"/>
      <c r="G17" s="15" t="n"/>
      <c r="H17" s="15" t="n"/>
      <c r="I17" s="15" t="n"/>
      <c r="J17" s="13" t="n"/>
      <c r="K17" s="13" t="n"/>
      <c r="L17" s="13" t="n"/>
      <c r="M17" s="14" t="n"/>
      <c r="N17" s="16" t="n"/>
      <c r="O17" s="11">
        <f>IF(N17="","",N17-M17-ReviewDays-BufferDays)</f>
        <v/>
      </c>
      <c r="P17" s="16" t="n"/>
      <c r="Q17" s="11">
        <f>IF(P17="","",P17+ReviewDays)</f>
        <v/>
      </c>
      <c r="R17" s="16" t="n"/>
      <c r="S17" s="12">
        <f>IF(P17="","",IF(R17="",TODAY()-P17,R17-P17))</f>
        <v/>
      </c>
      <c r="T17" s="13" t="n"/>
      <c r="U17" s="13" t="n"/>
      <c r="V17" s="12">
        <f>IF(OR(U17="Approved",U17="Approved as Noted",U17="Closed"),"",IF(P17="",IF(AND(O17&lt;&gt;"",TODAY()&gt;O17),TODAY()-O17,""),IF(R17="",IF(TODAY()&gt;Q17,TODAY()-Q17,""),"")))</f>
        <v/>
      </c>
      <c r="W17" s="13" t="n"/>
      <c r="X17" s="15" t="n"/>
    </row>
    <row r="18">
      <c r="A18" s="13" t="n"/>
      <c r="B18" s="14" t="n"/>
      <c r="C18" s="13" t="n"/>
      <c r="D18" s="15" t="n"/>
      <c r="E18" s="13" t="n"/>
      <c r="F18" s="13" t="n"/>
      <c r="G18" s="15" t="n"/>
      <c r="H18" s="15" t="n"/>
      <c r="I18" s="15" t="n"/>
      <c r="J18" s="13" t="n"/>
      <c r="K18" s="13" t="n"/>
      <c r="L18" s="13" t="n"/>
      <c r="M18" s="14" t="n"/>
      <c r="N18" s="16" t="n"/>
      <c r="O18" s="11">
        <f>IF(N18="","",N18-M18-ReviewDays-BufferDays)</f>
        <v/>
      </c>
      <c r="P18" s="16" t="n"/>
      <c r="Q18" s="11">
        <f>IF(P18="","",P18+ReviewDays)</f>
        <v/>
      </c>
      <c r="R18" s="16" t="n"/>
      <c r="S18" s="12">
        <f>IF(P18="","",IF(R18="",TODAY()-P18,R18-P18))</f>
        <v/>
      </c>
      <c r="T18" s="13" t="n"/>
      <c r="U18" s="13" t="n"/>
      <c r="V18" s="12">
        <f>IF(OR(U18="Approved",U18="Approved as Noted",U18="Closed"),"",IF(P18="",IF(AND(O18&lt;&gt;"",TODAY()&gt;O18),TODAY()-O18,""),IF(R18="",IF(TODAY()&gt;Q18,TODAY()-Q18,""),"")))</f>
        <v/>
      </c>
      <c r="W18" s="13" t="n"/>
      <c r="X18" s="15" t="n"/>
    </row>
    <row r="19">
      <c r="A19" s="13" t="n"/>
      <c r="B19" s="14" t="n"/>
      <c r="C19" s="13" t="n"/>
      <c r="D19" s="15" t="n"/>
      <c r="E19" s="13" t="n"/>
      <c r="F19" s="13" t="n"/>
      <c r="G19" s="15" t="n"/>
      <c r="H19" s="15" t="n"/>
      <c r="I19" s="15" t="n"/>
      <c r="J19" s="13" t="n"/>
      <c r="K19" s="13" t="n"/>
      <c r="L19" s="13" t="n"/>
      <c r="M19" s="14" t="n"/>
      <c r="N19" s="16" t="n"/>
      <c r="O19" s="11">
        <f>IF(N19="","",N19-M19-ReviewDays-BufferDays)</f>
        <v/>
      </c>
      <c r="P19" s="16" t="n"/>
      <c r="Q19" s="11">
        <f>IF(P19="","",P19+ReviewDays)</f>
        <v/>
      </c>
      <c r="R19" s="16" t="n"/>
      <c r="S19" s="12">
        <f>IF(P19="","",IF(R19="",TODAY()-P19,R19-P19))</f>
        <v/>
      </c>
      <c r="T19" s="13" t="n"/>
      <c r="U19" s="13" t="n"/>
      <c r="V19" s="12">
        <f>IF(OR(U19="Approved",U19="Approved as Noted",U19="Closed"),"",IF(P19="",IF(AND(O19&lt;&gt;"",TODAY()&gt;O19),TODAY()-O19,""),IF(R19="",IF(TODAY()&gt;Q19,TODAY()-Q19,""),"")))</f>
        <v/>
      </c>
      <c r="W19" s="13" t="n"/>
      <c r="X19" s="15" t="n"/>
    </row>
    <row r="20">
      <c r="A20" s="13" t="n"/>
      <c r="B20" s="14" t="n"/>
      <c r="C20" s="13" t="n"/>
      <c r="D20" s="15" t="n"/>
      <c r="E20" s="13" t="n"/>
      <c r="F20" s="13" t="n"/>
      <c r="G20" s="15" t="n"/>
      <c r="H20" s="15" t="n"/>
      <c r="I20" s="15" t="n"/>
      <c r="J20" s="13" t="n"/>
      <c r="K20" s="13" t="n"/>
      <c r="L20" s="13" t="n"/>
      <c r="M20" s="14" t="n"/>
      <c r="N20" s="16" t="n"/>
      <c r="O20" s="11">
        <f>IF(N20="","",N20-M20-ReviewDays-BufferDays)</f>
        <v/>
      </c>
      <c r="P20" s="16" t="n"/>
      <c r="Q20" s="11">
        <f>IF(P20="","",P20+ReviewDays)</f>
        <v/>
      </c>
      <c r="R20" s="16" t="n"/>
      <c r="S20" s="12">
        <f>IF(P20="","",IF(R20="",TODAY()-P20,R20-P20))</f>
        <v/>
      </c>
      <c r="T20" s="13" t="n"/>
      <c r="U20" s="13" t="n"/>
      <c r="V20" s="12">
        <f>IF(OR(U20="Approved",U20="Approved as Noted",U20="Closed"),"",IF(P20="",IF(AND(O20&lt;&gt;"",TODAY()&gt;O20),TODAY()-O20,""),IF(R20="",IF(TODAY()&gt;Q20,TODAY()-Q20,""),"")))</f>
        <v/>
      </c>
      <c r="W20" s="13" t="n"/>
      <c r="X20" s="15" t="n"/>
    </row>
    <row r="21">
      <c r="A21" s="13" t="n"/>
      <c r="B21" s="14" t="n"/>
      <c r="C21" s="13" t="n"/>
      <c r="D21" s="15" t="n"/>
      <c r="E21" s="13" t="n"/>
      <c r="F21" s="13" t="n"/>
      <c r="G21" s="15" t="n"/>
      <c r="H21" s="15" t="n"/>
      <c r="I21" s="15" t="n"/>
      <c r="J21" s="13" t="n"/>
      <c r="K21" s="13" t="n"/>
      <c r="L21" s="13" t="n"/>
      <c r="M21" s="14" t="n"/>
      <c r="N21" s="16" t="n"/>
      <c r="O21" s="11">
        <f>IF(N21="","",N21-M21-ReviewDays-BufferDays)</f>
        <v/>
      </c>
      <c r="P21" s="16" t="n"/>
      <c r="Q21" s="11">
        <f>IF(P21="","",P21+ReviewDays)</f>
        <v/>
      </c>
      <c r="R21" s="16" t="n"/>
      <c r="S21" s="12">
        <f>IF(P21="","",IF(R21="",TODAY()-P21,R21-P21))</f>
        <v/>
      </c>
      <c r="T21" s="13" t="n"/>
      <c r="U21" s="13" t="n"/>
      <c r="V21" s="12">
        <f>IF(OR(U21="Approved",U21="Approved as Noted",U21="Closed"),"",IF(P21="",IF(AND(O21&lt;&gt;"",TODAY()&gt;O21),TODAY()-O21,""),IF(R21="",IF(TODAY()&gt;Q21,TODAY()-Q21,""),"")))</f>
        <v/>
      </c>
      <c r="W21" s="13" t="n"/>
      <c r="X21" s="15" t="n"/>
    </row>
    <row r="22">
      <c r="A22" s="13" t="n"/>
      <c r="B22" s="14" t="n"/>
      <c r="C22" s="13" t="n"/>
      <c r="D22" s="15" t="n"/>
      <c r="E22" s="13" t="n"/>
      <c r="F22" s="13" t="n"/>
      <c r="G22" s="15" t="n"/>
      <c r="H22" s="15" t="n"/>
      <c r="I22" s="15" t="n"/>
      <c r="J22" s="13" t="n"/>
      <c r="K22" s="13" t="n"/>
      <c r="L22" s="13" t="n"/>
      <c r="M22" s="14" t="n"/>
      <c r="N22" s="16" t="n"/>
      <c r="O22" s="11">
        <f>IF(N22="","",N22-M22-ReviewDays-BufferDays)</f>
        <v/>
      </c>
      <c r="P22" s="16" t="n"/>
      <c r="Q22" s="11">
        <f>IF(P22="","",P22+ReviewDays)</f>
        <v/>
      </c>
      <c r="R22" s="16" t="n"/>
      <c r="S22" s="12">
        <f>IF(P22="","",IF(R22="",TODAY()-P22,R22-P22))</f>
        <v/>
      </c>
      <c r="T22" s="13" t="n"/>
      <c r="U22" s="13" t="n"/>
      <c r="V22" s="12">
        <f>IF(OR(U22="Approved",U22="Approved as Noted",U22="Closed"),"",IF(P22="",IF(AND(O22&lt;&gt;"",TODAY()&gt;O22),TODAY()-O22,""),IF(R22="",IF(TODAY()&gt;Q22,TODAY()-Q22,""),"")))</f>
        <v/>
      </c>
      <c r="W22" s="13" t="n"/>
      <c r="X22" s="15" t="n"/>
    </row>
    <row r="23">
      <c r="A23" s="13" t="n"/>
      <c r="B23" s="14" t="n"/>
      <c r="C23" s="13" t="n"/>
      <c r="D23" s="15" t="n"/>
      <c r="E23" s="13" t="n"/>
      <c r="F23" s="13" t="n"/>
      <c r="G23" s="15" t="n"/>
      <c r="H23" s="15" t="n"/>
      <c r="I23" s="15" t="n"/>
      <c r="J23" s="13" t="n"/>
      <c r="K23" s="13" t="n"/>
      <c r="L23" s="13" t="n"/>
      <c r="M23" s="14" t="n"/>
      <c r="N23" s="16" t="n"/>
      <c r="O23" s="11">
        <f>IF(N23="","",N23-M23-ReviewDays-BufferDays)</f>
        <v/>
      </c>
      <c r="P23" s="16" t="n"/>
      <c r="Q23" s="11">
        <f>IF(P23="","",P23+ReviewDays)</f>
        <v/>
      </c>
      <c r="R23" s="16" t="n"/>
      <c r="S23" s="12">
        <f>IF(P23="","",IF(R23="",TODAY()-P23,R23-P23))</f>
        <v/>
      </c>
      <c r="T23" s="13" t="n"/>
      <c r="U23" s="13" t="n"/>
      <c r="V23" s="12">
        <f>IF(OR(U23="Approved",U23="Approved as Noted",U23="Closed"),"",IF(P23="",IF(AND(O23&lt;&gt;"",TODAY()&gt;O23),TODAY()-O23,""),IF(R23="",IF(TODAY()&gt;Q23,TODAY()-Q23,""),"")))</f>
        <v/>
      </c>
      <c r="W23" s="13" t="n"/>
      <c r="X23" s="15" t="n"/>
    </row>
    <row r="24">
      <c r="A24" s="13" t="n"/>
      <c r="B24" s="14" t="n"/>
      <c r="C24" s="13" t="n"/>
      <c r="D24" s="15" t="n"/>
      <c r="E24" s="13" t="n"/>
      <c r="F24" s="13" t="n"/>
      <c r="G24" s="15" t="n"/>
      <c r="H24" s="15" t="n"/>
      <c r="I24" s="15" t="n"/>
      <c r="J24" s="13" t="n"/>
      <c r="K24" s="13" t="n"/>
      <c r="L24" s="13" t="n"/>
      <c r="M24" s="14" t="n"/>
      <c r="N24" s="16" t="n"/>
      <c r="O24" s="11">
        <f>IF(N24="","",N24-M24-ReviewDays-BufferDays)</f>
        <v/>
      </c>
      <c r="P24" s="16" t="n"/>
      <c r="Q24" s="11">
        <f>IF(P24="","",P24+ReviewDays)</f>
        <v/>
      </c>
      <c r="R24" s="16" t="n"/>
      <c r="S24" s="12">
        <f>IF(P24="","",IF(R24="",TODAY()-P24,R24-P24))</f>
        <v/>
      </c>
      <c r="T24" s="13" t="n"/>
      <c r="U24" s="13" t="n"/>
      <c r="V24" s="12">
        <f>IF(OR(U24="Approved",U24="Approved as Noted",U24="Closed"),"",IF(P24="",IF(AND(O24&lt;&gt;"",TODAY()&gt;O24),TODAY()-O24,""),IF(R24="",IF(TODAY()&gt;Q24,TODAY()-Q24,""),"")))</f>
        <v/>
      </c>
      <c r="W24" s="13" t="n"/>
      <c r="X24" s="15" t="n"/>
    </row>
    <row r="25">
      <c r="A25" s="13" t="n"/>
      <c r="B25" s="14" t="n"/>
      <c r="C25" s="13" t="n"/>
      <c r="D25" s="15" t="n"/>
      <c r="E25" s="13" t="n"/>
      <c r="F25" s="13" t="n"/>
      <c r="G25" s="15" t="n"/>
      <c r="H25" s="15" t="n"/>
      <c r="I25" s="15" t="n"/>
      <c r="J25" s="13" t="n"/>
      <c r="K25" s="13" t="n"/>
      <c r="L25" s="13" t="n"/>
      <c r="M25" s="14" t="n"/>
      <c r="N25" s="16" t="n"/>
      <c r="O25" s="11">
        <f>IF(N25="","",N25-M25-ReviewDays-BufferDays)</f>
        <v/>
      </c>
      <c r="P25" s="16" t="n"/>
      <c r="Q25" s="11">
        <f>IF(P25="","",P25+ReviewDays)</f>
        <v/>
      </c>
      <c r="R25" s="16" t="n"/>
      <c r="S25" s="12">
        <f>IF(P25="","",IF(R25="",TODAY()-P25,R25-P25))</f>
        <v/>
      </c>
      <c r="T25" s="13" t="n"/>
      <c r="U25" s="13" t="n"/>
      <c r="V25" s="12">
        <f>IF(OR(U25="Approved",U25="Approved as Noted",U25="Closed"),"",IF(P25="",IF(AND(O25&lt;&gt;"",TODAY()&gt;O25),TODAY()-O25,""),IF(R25="",IF(TODAY()&gt;Q25,TODAY()-Q25,""),"")))</f>
        <v/>
      </c>
      <c r="W25" s="13" t="n"/>
      <c r="X25" s="15" t="n"/>
    </row>
    <row r="26">
      <c r="A26" s="13" t="n"/>
      <c r="B26" s="14" t="n"/>
      <c r="C26" s="13" t="n"/>
      <c r="D26" s="15" t="n"/>
      <c r="E26" s="13" t="n"/>
      <c r="F26" s="13" t="n"/>
      <c r="G26" s="15" t="n"/>
      <c r="H26" s="15" t="n"/>
      <c r="I26" s="15" t="n"/>
      <c r="J26" s="13" t="n"/>
      <c r="K26" s="13" t="n"/>
      <c r="L26" s="13" t="n"/>
      <c r="M26" s="14" t="n"/>
      <c r="N26" s="16" t="n"/>
      <c r="O26" s="11">
        <f>IF(N26="","",N26-M26-ReviewDays-BufferDays)</f>
        <v/>
      </c>
      <c r="P26" s="16" t="n"/>
      <c r="Q26" s="11">
        <f>IF(P26="","",P26+ReviewDays)</f>
        <v/>
      </c>
      <c r="R26" s="16" t="n"/>
      <c r="S26" s="12">
        <f>IF(P26="","",IF(R26="",TODAY()-P26,R26-P26))</f>
        <v/>
      </c>
      <c r="T26" s="13" t="n"/>
      <c r="U26" s="13" t="n"/>
      <c r="V26" s="12">
        <f>IF(OR(U26="Approved",U26="Approved as Noted",U26="Closed"),"",IF(P26="",IF(AND(O26&lt;&gt;"",TODAY()&gt;O26),TODAY()-O26,""),IF(R26="",IF(TODAY()&gt;Q26,TODAY()-Q26,""),"")))</f>
        <v/>
      </c>
      <c r="W26" s="13" t="n"/>
      <c r="X26" s="15" t="n"/>
    </row>
    <row r="27">
      <c r="A27" s="13" t="n"/>
      <c r="B27" s="14" t="n"/>
      <c r="C27" s="13" t="n"/>
      <c r="D27" s="15" t="n"/>
      <c r="E27" s="13" t="n"/>
      <c r="F27" s="13" t="n"/>
      <c r="G27" s="15" t="n"/>
      <c r="H27" s="15" t="n"/>
      <c r="I27" s="15" t="n"/>
      <c r="J27" s="13" t="n"/>
      <c r="K27" s="13" t="n"/>
      <c r="L27" s="13" t="n"/>
      <c r="M27" s="14" t="n"/>
      <c r="N27" s="16" t="n"/>
      <c r="O27" s="11">
        <f>IF(N27="","",N27-M27-ReviewDays-BufferDays)</f>
        <v/>
      </c>
      <c r="P27" s="16" t="n"/>
      <c r="Q27" s="11">
        <f>IF(P27="","",P27+ReviewDays)</f>
        <v/>
      </c>
      <c r="R27" s="16" t="n"/>
      <c r="S27" s="12">
        <f>IF(P27="","",IF(R27="",TODAY()-P27,R27-P27))</f>
        <v/>
      </c>
      <c r="T27" s="13" t="n"/>
      <c r="U27" s="13" t="n"/>
      <c r="V27" s="12">
        <f>IF(OR(U27="Approved",U27="Approved as Noted",U27="Closed"),"",IF(P27="",IF(AND(O27&lt;&gt;"",TODAY()&gt;O27),TODAY()-O27,""),IF(R27="",IF(TODAY()&gt;Q27,TODAY()-Q27,""),"")))</f>
        <v/>
      </c>
      <c r="W27" s="13" t="n"/>
      <c r="X27" s="15" t="n"/>
    </row>
    <row r="28">
      <c r="A28" s="13" t="n"/>
      <c r="B28" s="14" t="n"/>
      <c r="C28" s="13" t="n"/>
      <c r="D28" s="15" t="n"/>
      <c r="E28" s="13" t="n"/>
      <c r="F28" s="13" t="n"/>
      <c r="G28" s="15" t="n"/>
      <c r="H28" s="15" t="n"/>
      <c r="I28" s="15" t="n"/>
      <c r="J28" s="13" t="n"/>
      <c r="K28" s="13" t="n"/>
      <c r="L28" s="13" t="n"/>
      <c r="M28" s="14" t="n"/>
      <c r="N28" s="16" t="n"/>
      <c r="O28" s="11">
        <f>IF(N28="","",N28-M28-ReviewDays-BufferDays)</f>
        <v/>
      </c>
      <c r="P28" s="16" t="n"/>
      <c r="Q28" s="11">
        <f>IF(P28="","",P28+ReviewDays)</f>
        <v/>
      </c>
      <c r="R28" s="16" t="n"/>
      <c r="S28" s="12">
        <f>IF(P28="","",IF(R28="",TODAY()-P28,R28-P28))</f>
        <v/>
      </c>
      <c r="T28" s="13" t="n"/>
      <c r="U28" s="13" t="n"/>
      <c r="V28" s="12">
        <f>IF(OR(U28="Approved",U28="Approved as Noted",U28="Closed"),"",IF(P28="",IF(AND(O28&lt;&gt;"",TODAY()&gt;O28),TODAY()-O28,""),IF(R28="",IF(TODAY()&gt;Q28,TODAY()-Q28,""),"")))</f>
        <v/>
      </c>
      <c r="W28" s="13" t="n"/>
      <c r="X28" s="15" t="n"/>
    </row>
    <row r="29">
      <c r="A29" s="13" t="n"/>
      <c r="B29" s="14" t="n"/>
      <c r="C29" s="13" t="n"/>
      <c r="D29" s="15" t="n"/>
      <c r="E29" s="13" t="n"/>
      <c r="F29" s="13" t="n"/>
      <c r="G29" s="15" t="n"/>
      <c r="H29" s="15" t="n"/>
      <c r="I29" s="15" t="n"/>
      <c r="J29" s="13" t="n"/>
      <c r="K29" s="13" t="n"/>
      <c r="L29" s="13" t="n"/>
      <c r="M29" s="14" t="n"/>
      <c r="N29" s="16" t="n"/>
      <c r="O29" s="11">
        <f>IF(N29="","",N29-M29-ReviewDays-BufferDays)</f>
        <v/>
      </c>
      <c r="P29" s="16" t="n"/>
      <c r="Q29" s="11">
        <f>IF(P29="","",P29+ReviewDays)</f>
        <v/>
      </c>
      <c r="R29" s="16" t="n"/>
      <c r="S29" s="12">
        <f>IF(P29="","",IF(R29="",TODAY()-P29,R29-P29))</f>
        <v/>
      </c>
      <c r="T29" s="13" t="n"/>
      <c r="U29" s="13" t="n"/>
      <c r="V29" s="12">
        <f>IF(OR(U29="Approved",U29="Approved as Noted",U29="Closed"),"",IF(P29="",IF(AND(O29&lt;&gt;"",TODAY()&gt;O29),TODAY()-O29,""),IF(R29="",IF(TODAY()&gt;Q29,TODAY()-Q29,""),"")))</f>
        <v/>
      </c>
      <c r="W29" s="13" t="n"/>
      <c r="X29" s="15" t="n"/>
    </row>
    <row r="30">
      <c r="A30" s="13" t="n"/>
      <c r="B30" s="14" t="n"/>
      <c r="C30" s="13" t="n"/>
      <c r="D30" s="15" t="n"/>
      <c r="E30" s="13" t="n"/>
      <c r="F30" s="13" t="n"/>
      <c r="G30" s="15" t="n"/>
      <c r="H30" s="15" t="n"/>
      <c r="I30" s="15" t="n"/>
      <c r="J30" s="13" t="n"/>
      <c r="K30" s="13" t="n"/>
      <c r="L30" s="13" t="n"/>
      <c r="M30" s="14" t="n"/>
      <c r="N30" s="16" t="n"/>
      <c r="O30" s="11">
        <f>IF(N30="","",N30-M30-ReviewDays-BufferDays)</f>
        <v/>
      </c>
      <c r="P30" s="16" t="n"/>
      <c r="Q30" s="11">
        <f>IF(P30="","",P30+ReviewDays)</f>
        <v/>
      </c>
      <c r="R30" s="16" t="n"/>
      <c r="S30" s="12">
        <f>IF(P30="","",IF(R30="",TODAY()-P30,R30-P30))</f>
        <v/>
      </c>
      <c r="T30" s="13" t="n"/>
      <c r="U30" s="13" t="n"/>
      <c r="V30" s="12">
        <f>IF(OR(U30="Approved",U30="Approved as Noted",U30="Closed"),"",IF(P30="",IF(AND(O30&lt;&gt;"",TODAY()&gt;O30),TODAY()-O30,""),IF(R30="",IF(TODAY()&gt;Q30,TODAY()-Q30,""),"")))</f>
        <v/>
      </c>
      <c r="W30" s="13" t="n"/>
      <c r="X30" s="15" t="n"/>
    </row>
    <row r="31">
      <c r="A31" s="13" t="n"/>
      <c r="B31" s="14" t="n"/>
      <c r="C31" s="13" t="n"/>
      <c r="D31" s="15" t="n"/>
      <c r="E31" s="13" t="n"/>
      <c r="F31" s="13" t="n"/>
      <c r="G31" s="15" t="n"/>
      <c r="H31" s="15" t="n"/>
      <c r="I31" s="15" t="n"/>
      <c r="J31" s="13" t="n"/>
      <c r="K31" s="13" t="n"/>
      <c r="L31" s="13" t="n"/>
      <c r="M31" s="14" t="n"/>
      <c r="N31" s="16" t="n"/>
      <c r="O31" s="11">
        <f>IF(N31="","",N31-M31-ReviewDays-BufferDays)</f>
        <v/>
      </c>
      <c r="P31" s="16" t="n"/>
      <c r="Q31" s="11">
        <f>IF(P31="","",P31+ReviewDays)</f>
        <v/>
      </c>
      <c r="R31" s="16" t="n"/>
      <c r="S31" s="12">
        <f>IF(P31="","",IF(R31="",TODAY()-P31,R31-P31))</f>
        <v/>
      </c>
      <c r="T31" s="13" t="n"/>
      <c r="U31" s="13" t="n"/>
      <c r="V31" s="12">
        <f>IF(OR(U31="Approved",U31="Approved as Noted",U31="Closed"),"",IF(P31="",IF(AND(O31&lt;&gt;"",TODAY()&gt;O31),TODAY()-O31,""),IF(R31="",IF(TODAY()&gt;Q31,TODAY()-Q31,""),"")))</f>
        <v/>
      </c>
      <c r="W31" s="13" t="n"/>
      <c r="X31" s="15" t="n"/>
    </row>
    <row r="32">
      <c r="A32" s="13" t="n"/>
      <c r="B32" s="14" t="n"/>
      <c r="C32" s="13" t="n"/>
      <c r="D32" s="15" t="n"/>
      <c r="E32" s="13" t="n"/>
      <c r="F32" s="13" t="n"/>
      <c r="G32" s="15" t="n"/>
      <c r="H32" s="15" t="n"/>
      <c r="I32" s="15" t="n"/>
      <c r="J32" s="13" t="n"/>
      <c r="K32" s="13" t="n"/>
      <c r="L32" s="13" t="n"/>
      <c r="M32" s="14" t="n"/>
      <c r="N32" s="16" t="n"/>
      <c r="O32" s="11">
        <f>IF(N32="","",N32-M32-ReviewDays-BufferDays)</f>
        <v/>
      </c>
      <c r="P32" s="16" t="n"/>
      <c r="Q32" s="11">
        <f>IF(P32="","",P32+ReviewDays)</f>
        <v/>
      </c>
      <c r="R32" s="16" t="n"/>
      <c r="S32" s="12">
        <f>IF(P32="","",IF(R32="",TODAY()-P32,R32-P32))</f>
        <v/>
      </c>
      <c r="T32" s="13" t="n"/>
      <c r="U32" s="13" t="n"/>
      <c r="V32" s="12">
        <f>IF(OR(U32="Approved",U32="Approved as Noted",U32="Closed"),"",IF(P32="",IF(AND(O32&lt;&gt;"",TODAY()&gt;O32),TODAY()-O32,""),IF(R32="",IF(TODAY()&gt;Q32,TODAY()-Q32,""),"")))</f>
        <v/>
      </c>
      <c r="W32" s="13" t="n"/>
      <c r="X32" s="15" t="n"/>
    </row>
    <row r="33">
      <c r="A33" s="13" t="n"/>
      <c r="B33" s="14" t="n"/>
      <c r="C33" s="13" t="n"/>
      <c r="D33" s="15" t="n"/>
      <c r="E33" s="13" t="n"/>
      <c r="F33" s="13" t="n"/>
      <c r="G33" s="15" t="n"/>
      <c r="H33" s="15" t="n"/>
      <c r="I33" s="15" t="n"/>
      <c r="J33" s="13" t="n"/>
      <c r="K33" s="13" t="n"/>
      <c r="L33" s="13" t="n"/>
      <c r="M33" s="14" t="n"/>
      <c r="N33" s="16" t="n"/>
      <c r="O33" s="11">
        <f>IF(N33="","",N33-M33-ReviewDays-BufferDays)</f>
        <v/>
      </c>
      <c r="P33" s="16" t="n"/>
      <c r="Q33" s="11">
        <f>IF(P33="","",P33+ReviewDays)</f>
        <v/>
      </c>
      <c r="R33" s="16" t="n"/>
      <c r="S33" s="12">
        <f>IF(P33="","",IF(R33="",TODAY()-P33,R33-P33))</f>
        <v/>
      </c>
      <c r="T33" s="13" t="n"/>
      <c r="U33" s="13" t="n"/>
      <c r="V33" s="12">
        <f>IF(OR(U33="Approved",U33="Approved as Noted",U33="Closed"),"",IF(P33="",IF(AND(O33&lt;&gt;"",TODAY()&gt;O33),TODAY()-O33,""),IF(R33="",IF(TODAY()&gt;Q33,TODAY()-Q33,""),"")))</f>
        <v/>
      </c>
      <c r="W33" s="13" t="n"/>
      <c r="X33" s="15" t="n"/>
    </row>
    <row r="34">
      <c r="A34" s="13" t="n"/>
      <c r="B34" s="14" t="n"/>
      <c r="C34" s="13" t="n"/>
      <c r="D34" s="15" t="n"/>
      <c r="E34" s="13" t="n"/>
      <c r="F34" s="13" t="n"/>
      <c r="G34" s="15" t="n"/>
      <c r="H34" s="15" t="n"/>
      <c r="I34" s="15" t="n"/>
      <c r="J34" s="13" t="n"/>
      <c r="K34" s="13" t="n"/>
      <c r="L34" s="13" t="n"/>
      <c r="M34" s="14" t="n"/>
      <c r="N34" s="16" t="n"/>
      <c r="O34" s="11">
        <f>IF(N34="","",N34-M34-ReviewDays-BufferDays)</f>
        <v/>
      </c>
      <c r="P34" s="16" t="n"/>
      <c r="Q34" s="11">
        <f>IF(P34="","",P34+ReviewDays)</f>
        <v/>
      </c>
      <c r="R34" s="16" t="n"/>
      <c r="S34" s="12">
        <f>IF(P34="","",IF(R34="",TODAY()-P34,R34-P34))</f>
        <v/>
      </c>
      <c r="T34" s="13" t="n"/>
      <c r="U34" s="13" t="n"/>
      <c r="V34" s="12">
        <f>IF(OR(U34="Approved",U34="Approved as Noted",U34="Closed"),"",IF(P34="",IF(AND(O34&lt;&gt;"",TODAY()&gt;O34),TODAY()-O34,""),IF(R34="",IF(TODAY()&gt;Q34,TODAY()-Q34,""),"")))</f>
        <v/>
      </c>
      <c r="W34" s="13" t="n"/>
      <c r="X34" s="15" t="n"/>
    </row>
    <row r="35">
      <c r="A35" s="13" t="n"/>
      <c r="B35" s="14" t="n"/>
      <c r="C35" s="13" t="n"/>
      <c r="D35" s="15" t="n"/>
      <c r="E35" s="13" t="n"/>
      <c r="F35" s="13" t="n"/>
      <c r="G35" s="15" t="n"/>
      <c r="H35" s="15" t="n"/>
      <c r="I35" s="15" t="n"/>
      <c r="J35" s="13" t="n"/>
      <c r="K35" s="13" t="n"/>
      <c r="L35" s="13" t="n"/>
      <c r="M35" s="14" t="n"/>
      <c r="N35" s="16" t="n"/>
      <c r="O35" s="11">
        <f>IF(N35="","",N35-M35-ReviewDays-BufferDays)</f>
        <v/>
      </c>
      <c r="P35" s="16" t="n"/>
      <c r="Q35" s="11">
        <f>IF(P35="","",P35+ReviewDays)</f>
        <v/>
      </c>
      <c r="R35" s="16" t="n"/>
      <c r="S35" s="12">
        <f>IF(P35="","",IF(R35="",TODAY()-P35,R35-P35))</f>
        <v/>
      </c>
      <c r="T35" s="13" t="n"/>
      <c r="U35" s="13" t="n"/>
      <c r="V35" s="12">
        <f>IF(OR(U35="Approved",U35="Approved as Noted",U35="Closed"),"",IF(P35="",IF(AND(O35&lt;&gt;"",TODAY()&gt;O35),TODAY()-O35,""),IF(R35="",IF(TODAY()&gt;Q35,TODAY()-Q35,""),"")))</f>
        <v/>
      </c>
      <c r="W35" s="13" t="n"/>
      <c r="X35" s="15" t="n"/>
    </row>
    <row r="36">
      <c r="A36" s="13" t="n"/>
      <c r="B36" s="14" t="n"/>
      <c r="C36" s="13" t="n"/>
      <c r="D36" s="15" t="n"/>
      <c r="E36" s="13" t="n"/>
      <c r="F36" s="13" t="n"/>
      <c r="G36" s="15" t="n"/>
      <c r="H36" s="15" t="n"/>
      <c r="I36" s="15" t="n"/>
      <c r="J36" s="13" t="n"/>
      <c r="K36" s="13" t="n"/>
      <c r="L36" s="13" t="n"/>
      <c r="M36" s="14" t="n"/>
      <c r="N36" s="16" t="n"/>
      <c r="O36" s="11">
        <f>IF(N36="","",N36-M36-ReviewDays-BufferDays)</f>
        <v/>
      </c>
      <c r="P36" s="16" t="n"/>
      <c r="Q36" s="11">
        <f>IF(P36="","",P36+ReviewDays)</f>
        <v/>
      </c>
      <c r="R36" s="16" t="n"/>
      <c r="S36" s="12">
        <f>IF(P36="","",IF(R36="",TODAY()-P36,R36-P36))</f>
        <v/>
      </c>
      <c r="T36" s="13" t="n"/>
      <c r="U36" s="13" t="n"/>
      <c r="V36" s="12">
        <f>IF(OR(U36="Approved",U36="Approved as Noted",U36="Closed"),"",IF(P36="",IF(AND(O36&lt;&gt;"",TODAY()&gt;O36),TODAY()-O36,""),IF(R36="",IF(TODAY()&gt;Q36,TODAY()-Q36,""),"")))</f>
        <v/>
      </c>
      <c r="W36" s="13" t="n"/>
      <c r="X36" s="15" t="n"/>
    </row>
    <row r="37">
      <c r="A37" s="13" t="n"/>
      <c r="B37" s="14" t="n"/>
      <c r="C37" s="13" t="n"/>
      <c r="D37" s="15" t="n"/>
      <c r="E37" s="13" t="n"/>
      <c r="F37" s="13" t="n"/>
      <c r="G37" s="15" t="n"/>
      <c r="H37" s="15" t="n"/>
      <c r="I37" s="15" t="n"/>
      <c r="J37" s="13" t="n"/>
      <c r="K37" s="13" t="n"/>
      <c r="L37" s="13" t="n"/>
      <c r="M37" s="14" t="n"/>
      <c r="N37" s="16" t="n"/>
      <c r="O37" s="11">
        <f>IF(N37="","",N37-M37-ReviewDays-BufferDays)</f>
        <v/>
      </c>
      <c r="P37" s="16" t="n"/>
      <c r="Q37" s="11">
        <f>IF(P37="","",P37+ReviewDays)</f>
        <v/>
      </c>
      <c r="R37" s="16" t="n"/>
      <c r="S37" s="12">
        <f>IF(P37="","",IF(R37="",TODAY()-P37,R37-P37))</f>
        <v/>
      </c>
      <c r="T37" s="13" t="n"/>
      <c r="U37" s="13" t="n"/>
      <c r="V37" s="12">
        <f>IF(OR(U37="Approved",U37="Approved as Noted",U37="Closed"),"",IF(P37="",IF(AND(O37&lt;&gt;"",TODAY()&gt;O37),TODAY()-O37,""),IF(R37="",IF(TODAY()&gt;Q37,TODAY()-Q37,""),"")))</f>
        <v/>
      </c>
      <c r="W37" s="13" t="n"/>
      <c r="X37" s="15" t="n"/>
    </row>
    <row r="38">
      <c r="A38" s="13" t="n"/>
      <c r="B38" s="14" t="n"/>
      <c r="C38" s="13" t="n"/>
      <c r="D38" s="15" t="n"/>
      <c r="E38" s="13" t="n"/>
      <c r="F38" s="13" t="n"/>
      <c r="G38" s="15" t="n"/>
      <c r="H38" s="15" t="n"/>
      <c r="I38" s="15" t="n"/>
      <c r="J38" s="13" t="n"/>
      <c r="K38" s="13" t="n"/>
      <c r="L38" s="13" t="n"/>
      <c r="M38" s="14" t="n"/>
      <c r="N38" s="16" t="n"/>
      <c r="O38" s="11">
        <f>IF(N38="","",N38-M38-ReviewDays-BufferDays)</f>
        <v/>
      </c>
      <c r="P38" s="16" t="n"/>
      <c r="Q38" s="11">
        <f>IF(P38="","",P38+ReviewDays)</f>
        <v/>
      </c>
      <c r="R38" s="16" t="n"/>
      <c r="S38" s="12">
        <f>IF(P38="","",IF(R38="",TODAY()-P38,R38-P38))</f>
        <v/>
      </c>
      <c r="T38" s="13" t="n"/>
      <c r="U38" s="13" t="n"/>
      <c r="V38" s="12">
        <f>IF(OR(U38="Approved",U38="Approved as Noted",U38="Closed"),"",IF(P38="",IF(AND(O38&lt;&gt;"",TODAY()&gt;O38),TODAY()-O38,""),IF(R38="",IF(TODAY()&gt;Q38,TODAY()-Q38,""),"")))</f>
        <v/>
      </c>
      <c r="W38" s="13" t="n"/>
      <c r="X38" s="15" t="n"/>
    </row>
    <row r="39">
      <c r="A39" s="13" t="n"/>
      <c r="B39" s="14" t="n"/>
      <c r="C39" s="13" t="n"/>
      <c r="D39" s="15" t="n"/>
      <c r="E39" s="13" t="n"/>
      <c r="F39" s="13" t="n"/>
      <c r="G39" s="15" t="n"/>
      <c r="H39" s="15" t="n"/>
      <c r="I39" s="15" t="n"/>
      <c r="J39" s="13" t="n"/>
      <c r="K39" s="13" t="n"/>
      <c r="L39" s="13" t="n"/>
      <c r="M39" s="14" t="n"/>
      <c r="N39" s="16" t="n"/>
      <c r="O39" s="11">
        <f>IF(N39="","",N39-M39-ReviewDays-BufferDays)</f>
        <v/>
      </c>
      <c r="P39" s="16" t="n"/>
      <c r="Q39" s="11">
        <f>IF(P39="","",P39+ReviewDays)</f>
        <v/>
      </c>
      <c r="R39" s="16" t="n"/>
      <c r="S39" s="12">
        <f>IF(P39="","",IF(R39="",TODAY()-P39,R39-P39))</f>
        <v/>
      </c>
      <c r="T39" s="13" t="n"/>
      <c r="U39" s="13" t="n"/>
      <c r="V39" s="12">
        <f>IF(OR(U39="Approved",U39="Approved as Noted",U39="Closed"),"",IF(P39="",IF(AND(O39&lt;&gt;"",TODAY()&gt;O39),TODAY()-O39,""),IF(R39="",IF(TODAY()&gt;Q39,TODAY()-Q39,""),"")))</f>
        <v/>
      </c>
      <c r="W39" s="13" t="n"/>
      <c r="X39" s="15" t="n"/>
    </row>
    <row r="40">
      <c r="A40" s="13" t="n"/>
      <c r="B40" s="14" t="n"/>
      <c r="C40" s="13" t="n"/>
      <c r="D40" s="15" t="n"/>
      <c r="E40" s="13" t="n"/>
      <c r="F40" s="13" t="n"/>
      <c r="G40" s="15" t="n"/>
      <c r="H40" s="15" t="n"/>
      <c r="I40" s="15" t="n"/>
      <c r="J40" s="13" t="n"/>
      <c r="K40" s="13" t="n"/>
      <c r="L40" s="13" t="n"/>
      <c r="M40" s="14" t="n"/>
      <c r="N40" s="16" t="n"/>
      <c r="O40" s="11">
        <f>IF(N40="","",N40-M40-ReviewDays-BufferDays)</f>
        <v/>
      </c>
      <c r="P40" s="16" t="n"/>
      <c r="Q40" s="11">
        <f>IF(P40="","",P40+ReviewDays)</f>
        <v/>
      </c>
      <c r="R40" s="16" t="n"/>
      <c r="S40" s="12">
        <f>IF(P40="","",IF(R40="",TODAY()-P40,R40-P40))</f>
        <v/>
      </c>
      <c r="T40" s="13" t="n"/>
      <c r="U40" s="13" t="n"/>
      <c r="V40" s="12">
        <f>IF(OR(U40="Approved",U40="Approved as Noted",U40="Closed"),"",IF(P40="",IF(AND(O40&lt;&gt;"",TODAY()&gt;O40),TODAY()-O40,""),IF(R40="",IF(TODAY()&gt;Q40,TODAY()-Q40,""),"")))</f>
        <v/>
      </c>
      <c r="W40" s="13" t="n"/>
      <c r="X40" s="15" t="n"/>
    </row>
    <row r="41">
      <c r="A41" s="13" t="n"/>
      <c r="B41" s="14" t="n"/>
      <c r="C41" s="13" t="n"/>
      <c r="D41" s="15" t="n"/>
      <c r="E41" s="13" t="n"/>
      <c r="F41" s="13" t="n"/>
      <c r="G41" s="15" t="n"/>
      <c r="H41" s="15" t="n"/>
      <c r="I41" s="15" t="n"/>
      <c r="J41" s="13" t="n"/>
      <c r="K41" s="13" t="n"/>
      <c r="L41" s="13" t="n"/>
      <c r="M41" s="14" t="n"/>
      <c r="N41" s="16" t="n"/>
      <c r="O41" s="11">
        <f>IF(N41="","",N41-M41-ReviewDays-BufferDays)</f>
        <v/>
      </c>
      <c r="P41" s="16" t="n"/>
      <c r="Q41" s="11">
        <f>IF(P41="","",P41+ReviewDays)</f>
        <v/>
      </c>
      <c r="R41" s="16" t="n"/>
      <c r="S41" s="12">
        <f>IF(P41="","",IF(R41="",TODAY()-P41,R41-P41))</f>
        <v/>
      </c>
      <c r="T41" s="13" t="n"/>
      <c r="U41" s="13" t="n"/>
      <c r="V41" s="12">
        <f>IF(OR(U41="Approved",U41="Approved as Noted",U41="Closed"),"",IF(P41="",IF(AND(O41&lt;&gt;"",TODAY()&gt;O41),TODAY()-O41,""),IF(R41="",IF(TODAY()&gt;Q41,TODAY()-Q41,""),"")))</f>
        <v/>
      </c>
      <c r="W41" s="13" t="n"/>
      <c r="X41" s="15" t="n"/>
    </row>
    <row r="42">
      <c r="A42" s="13" t="n"/>
      <c r="B42" s="14" t="n"/>
      <c r="C42" s="13" t="n"/>
      <c r="D42" s="15" t="n"/>
      <c r="E42" s="13" t="n"/>
      <c r="F42" s="13" t="n"/>
      <c r="G42" s="15" t="n"/>
      <c r="H42" s="15" t="n"/>
      <c r="I42" s="15" t="n"/>
      <c r="J42" s="13" t="n"/>
      <c r="K42" s="13" t="n"/>
      <c r="L42" s="13" t="n"/>
      <c r="M42" s="14" t="n"/>
      <c r="N42" s="16" t="n"/>
      <c r="O42" s="11">
        <f>IF(N42="","",N42-M42-ReviewDays-BufferDays)</f>
        <v/>
      </c>
      <c r="P42" s="16" t="n"/>
      <c r="Q42" s="11">
        <f>IF(P42="","",P42+ReviewDays)</f>
        <v/>
      </c>
      <c r="R42" s="16" t="n"/>
      <c r="S42" s="12">
        <f>IF(P42="","",IF(R42="",TODAY()-P42,R42-P42))</f>
        <v/>
      </c>
      <c r="T42" s="13" t="n"/>
      <c r="U42" s="13" t="n"/>
      <c r="V42" s="12">
        <f>IF(OR(U42="Approved",U42="Approved as Noted",U42="Closed"),"",IF(P42="",IF(AND(O42&lt;&gt;"",TODAY()&gt;O42),TODAY()-O42,""),IF(R42="",IF(TODAY()&gt;Q42,TODAY()-Q42,""),"")))</f>
        <v/>
      </c>
      <c r="W42" s="13" t="n"/>
      <c r="X42" s="15" t="n"/>
    </row>
    <row r="43">
      <c r="A43" s="13" t="n"/>
      <c r="B43" s="14" t="n"/>
      <c r="C43" s="13" t="n"/>
      <c r="D43" s="15" t="n"/>
      <c r="E43" s="13" t="n"/>
      <c r="F43" s="13" t="n"/>
      <c r="G43" s="15" t="n"/>
      <c r="H43" s="15" t="n"/>
      <c r="I43" s="15" t="n"/>
      <c r="J43" s="13" t="n"/>
      <c r="K43" s="13" t="n"/>
      <c r="L43" s="13" t="n"/>
      <c r="M43" s="14" t="n"/>
      <c r="N43" s="16" t="n"/>
      <c r="O43" s="11">
        <f>IF(N43="","",N43-M43-ReviewDays-BufferDays)</f>
        <v/>
      </c>
      <c r="P43" s="16" t="n"/>
      <c r="Q43" s="11">
        <f>IF(P43="","",P43+ReviewDays)</f>
        <v/>
      </c>
      <c r="R43" s="16" t="n"/>
      <c r="S43" s="12">
        <f>IF(P43="","",IF(R43="",TODAY()-P43,R43-P43))</f>
        <v/>
      </c>
      <c r="T43" s="13" t="n"/>
      <c r="U43" s="13" t="n"/>
      <c r="V43" s="12">
        <f>IF(OR(U43="Approved",U43="Approved as Noted",U43="Closed"),"",IF(P43="",IF(AND(O43&lt;&gt;"",TODAY()&gt;O43),TODAY()-O43,""),IF(R43="",IF(TODAY()&gt;Q43,TODAY()-Q43,""),"")))</f>
        <v/>
      </c>
      <c r="W43" s="13" t="n"/>
      <c r="X43" s="15" t="n"/>
    </row>
    <row r="44">
      <c r="A44" s="13" t="n"/>
      <c r="B44" s="14" t="n"/>
      <c r="C44" s="13" t="n"/>
      <c r="D44" s="15" t="n"/>
      <c r="E44" s="13" t="n"/>
      <c r="F44" s="13" t="n"/>
      <c r="G44" s="15" t="n"/>
      <c r="H44" s="15" t="n"/>
      <c r="I44" s="15" t="n"/>
      <c r="J44" s="13" t="n"/>
      <c r="K44" s="13" t="n"/>
      <c r="L44" s="13" t="n"/>
      <c r="M44" s="14" t="n"/>
      <c r="N44" s="16" t="n"/>
      <c r="O44" s="11">
        <f>IF(N44="","",N44-M44-ReviewDays-BufferDays)</f>
        <v/>
      </c>
      <c r="P44" s="16" t="n"/>
      <c r="Q44" s="11">
        <f>IF(P44="","",P44+ReviewDays)</f>
        <v/>
      </c>
      <c r="R44" s="16" t="n"/>
      <c r="S44" s="12">
        <f>IF(P44="","",IF(R44="",TODAY()-P44,R44-P44))</f>
        <v/>
      </c>
      <c r="T44" s="13" t="n"/>
      <c r="U44" s="13" t="n"/>
      <c r="V44" s="12">
        <f>IF(OR(U44="Approved",U44="Approved as Noted",U44="Closed"),"",IF(P44="",IF(AND(O44&lt;&gt;"",TODAY()&gt;O44),TODAY()-O44,""),IF(R44="",IF(TODAY()&gt;Q44,TODAY()-Q44,""),"")))</f>
        <v/>
      </c>
      <c r="W44" s="13" t="n"/>
      <c r="X44" s="15" t="n"/>
    </row>
    <row r="45">
      <c r="A45" s="13" t="n"/>
      <c r="B45" s="14" t="n"/>
      <c r="C45" s="13" t="n"/>
      <c r="D45" s="15" t="n"/>
      <c r="E45" s="13" t="n"/>
      <c r="F45" s="13" t="n"/>
      <c r="G45" s="15" t="n"/>
      <c r="H45" s="15" t="n"/>
      <c r="I45" s="15" t="n"/>
      <c r="J45" s="13" t="n"/>
      <c r="K45" s="13" t="n"/>
      <c r="L45" s="13" t="n"/>
      <c r="M45" s="14" t="n"/>
      <c r="N45" s="16" t="n"/>
      <c r="O45" s="11">
        <f>IF(N45="","",N45-M45-ReviewDays-BufferDays)</f>
        <v/>
      </c>
      <c r="P45" s="16" t="n"/>
      <c r="Q45" s="11">
        <f>IF(P45="","",P45+ReviewDays)</f>
        <v/>
      </c>
      <c r="R45" s="16" t="n"/>
      <c r="S45" s="12">
        <f>IF(P45="","",IF(R45="",TODAY()-P45,R45-P45))</f>
        <v/>
      </c>
      <c r="T45" s="13" t="n"/>
      <c r="U45" s="13" t="n"/>
      <c r="V45" s="12">
        <f>IF(OR(U45="Approved",U45="Approved as Noted",U45="Closed"),"",IF(P45="",IF(AND(O45&lt;&gt;"",TODAY()&gt;O45),TODAY()-O45,""),IF(R45="",IF(TODAY()&gt;Q45,TODAY()-Q45,""),"")))</f>
        <v/>
      </c>
      <c r="W45" s="13" t="n"/>
      <c r="X45" s="15" t="n"/>
    </row>
    <row r="46">
      <c r="A46" s="13" t="n"/>
      <c r="B46" s="14" t="n"/>
      <c r="C46" s="13" t="n"/>
      <c r="D46" s="15" t="n"/>
      <c r="E46" s="13" t="n"/>
      <c r="F46" s="13" t="n"/>
      <c r="G46" s="15" t="n"/>
      <c r="H46" s="15" t="n"/>
      <c r="I46" s="15" t="n"/>
      <c r="J46" s="13" t="n"/>
      <c r="K46" s="13" t="n"/>
      <c r="L46" s="13" t="n"/>
      <c r="M46" s="14" t="n"/>
      <c r="N46" s="16" t="n"/>
      <c r="O46" s="11">
        <f>IF(N46="","",N46-M46-ReviewDays-BufferDays)</f>
        <v/>
      </c>
      <c r="P46" s="16" t="n"/>
      <c r="Q46" s="11">
        <f>IF(P46="","",P46+ReviewDays)</f>
        <v/>
      </c>
      <c r="R46" s="16" t="n"/>
      <c r="S46" s="12">
        <f>IF(P46="","",IF(R46="",TODAY()-P46,R46-P46))</f>
        <v/>
      </c>
      <c r="T46" s="13" t="n"/>
      <c r="U46" s="13" t="n"/>
      <c r="V46" s="12">
        <f>IF(OR(U46="Approved",U46="Approved as Noted",U46="Closed"),"",IF(P46="",IF(AND(O46&lt;&gt;"",TODAY()&gt;O46),TODAY()-O46,""),IF(R46="",IF(TODAY()&gt;Q46,TODAY()-Q46,""),"")))</f>
        <v/>
      </c>
      <c r="W46" s="13" t="n"/>
      <c r="X46" s="15" t="n"/>
    </row>
    <row r="47">
      <c r="A47" s="13" t="n"/>
      <c r="B47" s="14" t="n"/>
      <c r="C47" s="13" t="n"/>
      <c r="D47" s="15" t="n"/>
      <c r="E47" s="13" t="n"/>
      <c r="F47" s="13" t="n"/>
      <c r="G47" s="15" t="n"/>
      <c r="H47" s="15" t="n"/>
      <c r="I47" s="15" t="n"/>
      <c r="J47" s="13" t="n"/>
      <c r="K47" s="13" t="n"/>
      <c r="L47" s="13" t="n"/>
      <c r="M47" s="14" t="n"/>
      <c r="N47" s="16" t="n"/>
      <c r="O47" s="11">
        <f>IF(N47="","",N47-M47-ReviewDays-BufferDays)</f>
        <v/>
      </c>
      <c r="P47" s="16" t="n"/>
      <c r="Q47" s="11">
        <f>IF(P47="","",P47+ReviewDays)</f>
        <v/>
      </c>
      <c r="R47" s="16" t="n"/>
      <c r="S47" s="12">
        <f>IF(P47="","",IF(R47="",TODAY()-P47,R47-P47))</f>
        <v/>
      </c>
      <c r="T47" s="13" t="n"/>
      <c r="U47" s="13" t="n"/>
      <c r="V47" s="12">
        <f>IF(OR(U47="Approved",U47="Approved as Noted",U47="Closed"),"",IF(P47="",IF(AND(O47&lt;&gt;"",TODAY()&gt;O47),TODAY()-O47,""),IF(R47="",IF(TODAY()&gt;Q47,TODAY()-Q47,""),"")))</f>
        <v/>
      </c>
      <c r="W47" s="13" t="n"/>
      <c r="X47" s="15" t="n"/>
    </row>
    <row r="48">
      <c r="A48" s="13" t="n"/>
      <c r="B48" s="14" t="n"/>
      <c r="C48" s="13" t="n"/>
      <c r="D48" s="15" t="n"/>
      <c r="E48" s="13" t="n"/>
      <c r="F48" s="13" t="n"/>
      <c r="G48" s="15" t="n"/>
      <c r="H48" s="15" t="n"/>
      <c r="I48" s="15" t="n"/>
      <c r="J48" s="13" t="n"/>
      <c r="K48" s="13" t="n"/>
      <c r="L48" s="13" t="n"/>
      <c r="M48" s="14" t="n"/>
      <c r="N48" s="16" t="n"/>
      <c r="O48" s="11">
        <f>IF(N48="","",N48-M48-ReviewDays-BufferDays)</f>
        <v/>
      </c>
      <c r="P48" s="16" t="n"/>
      <c r="Q48" s="11">
        <f>IF(P48="","",P48+ReviewDays)</f>
        <v/>
      </c>
      <c r="R48" s="16" t="n"/>
      <c r="S48" s="12">
        <f>IF(P48="","",IF(R48="",TODAY()-P48,R48-P48))</f>
        <v/>
      </c>
      <c r="T48" s="13" t="n"/>
      <c r="U48" s="13" t="n"/>
      <c r="V48" s="12">
        <f>IF(OR(U48="Approved",U48="Approved as Noted",U48="Closed"),"",IF(P48="",IF(AND(O48&lt;&gt;"",TODAY()&gt;O48),TODAY()-O48,""),IF(R48="",IF(TODAY()&gt;Q48,TODAY()-Q48,""),"")))</f>
        <v/>
      </c>
      <c r="W48" s="13" t="n"/>
      <c r="X48" s="15" t="n"/>
    </row>
    <row r="49">
      <c r="A49" s="13" t="n"/>
      <c r="B49" s="14" t="n"/>
      <c r="C49" s="13" t="n"/>
      <c r="D49" s="15" t="n"/>
      <c r="E49" s="13" t="n"/>
      <c r="F49" s="13" t="n"/>
      <c r="G49" s="15" t="n"/>
      <c r="H49" s="15" t="n"/>
      <c r="I49" s="15" t="n"/>
      <c r="J49" s="13" t="n"/>
      <c r="K49" s="13" t="n"/>
      <c r="L49" s="13" t="n"/>
      <c r="M49" s="14" t="n"/>
      <c r="N49" s="16" t="n"/>
      <c r="O49" s="11">
        <f>IF(N49="","",N49-M49-ReviewDays-BufferDays)</f>
        <v/>
      </c>
      <c r="P49" s="16" t="n"/>
      <c r="Q49" s="11">
        <f>IF(P49="","",P49+ReviewDays)</f>
        <v/>
      </c>
      <c r="R49" s="16" t="n"/>
      <c r="S49" s="12">
        <f>IF(P49="","",IF(R49="",TODAY()-P49,R49-P49))</f>
        <v/>
      </c>
      <c r="T49" s="13" t="n"/>
      <c r="U49" s="13" t="n"/>
      <c r="V49" s="12">
        <f>IF(OR(U49="Approved",U49="Approved as Noted",U49="Closed"),"",IF(P49="",IF(AND(O49&lt;&gt;"",TODAY()&gt;O49),TODAY()-O49,""),IF(R49="",IF(TODAY()&gt;Q49,TODAY()-Q49,""),"")))</f>
        <v/>
      </c>
      <c r="W49" s="13" t="n"/>
      <c r="X49" s="15" t="n"/>
    </row>
    <row r="50">
      <c r="A50" s="13" t="n"/>
      <c r="B50" s="14" t="n"/>
      <c r="C50" s="13" t="n"/>
      <c r="D50" s="15" t="n"/>
      <c r="E50" s="13" t="n"/>
      <c r="F50" s="13" t="n"/>
      <c r="G50" s="15" t="n"/>
      <c r="H50" s="15" t="n"/>
      <c r="I50" s="15" t="n"/>
      <c r="J50" s="13" t="n"/>
      <c r="K50" s="13" t="n"/>
      <c r="L50" s="13" t="n"/>
      <c r="M50" s="14" t="n"/>
      <c r="N50" s="16" t="n"/>
      <c r="O50" s="11">
        <f>IF(N50="","",N50-M50-ReviewDays-BufferDays)</f>
        <v/>
      </c>
      <c r="P50" s="16" t="n"/>
      <c r="Q50" s="11">
        <f>IF(P50="","",P50+ReviewDays)</f>
        <v/>
      </c>
      <c r="R50" s="16" t="n"/>
      <c r="S50" s="12">
        <f>IF(P50="","",IF(R50="",TODAY()-P50,R50-P50))</f>
        <v/>
      </c>
      <c r="T50" s="13" t="n"/>
      <c r="U50" s="13" t="n"/>
      <c r="V50" s="12">
        <f>IF(OR(U50="Approved",U50="Approved as Noted",U50="Closed"),"",IF(P50="",IF(AND(O50&lt;&gt;"",TODAY()&gt;O50),TODAY()-O50,""),IF(R50="",IF(TODAY()&gt;Q50,TODAY()-Q50,""),"")))</f>
        <v/>
      </c>
      <c r="W50" s="13" t="n"/>
      <c r="X50" s="15" t="n"/>
    </row>
    <row r="51">
      <c r="A51" s="13" t="n"/>
      <c r="B51" s="14" t="n"/>
      <c r="C51" s="13" t="n"/>
      <c r="D51" s="15" t="n"/>
      <c r="E51" s="13" t="n"/>
      <c r="F51" s="13" t="n"/>
      <c r="G51" s="15" t="n"/>
      <c r="H51" s="15" t="n"/>
      <c r="I51" s="15" t="n"/>
      <c r="J51" s="13" t="n"/>
      <c r="K51" s="13" t="n"/>
      <c r="L51" s="13" t="n"/>
      <c r="M51" s="14" t="n"/>
      <c r="N51" s="16" t="n"/>
      <c r="O51" s="11">
        <f>IF(N51="","",N51-M51-ReviewDays-BufferDays)</f>
        <v/>
      </c>
      <c r="P51" s="16" t="n"/>
      <c r="Q51" s="11">
        <f>IF(P51="","",P51+ReviewDays)</f>
        <v/>
      </c>
      <c r="R51" s="16" t="n"/>
      <c r="S51" s="12">
        <f>IF(P51="","",IF(R51="",TODAY()-P51,R51-P51))</f>
        <v/>
      </c>
      <c r="T51" s="13" t="n"/>
      <c r="U51" s="13" t="n"/>
      <c r="V51" s="12">
        <f>IF(OR(U51="Approved",U51="Approved as Noted",U51="Closed"),"",IF(P51="",IF(AND(O51&lt;&gt;"",TODAY()&gt;O51),TODAY()-O51,""),IF(R51="",IF(TODAY()&gt;Q51,TODAY()-Q51,""),"")))</f>
        <v/>
      </c>
      <c r="W51" s="13" t="n"/>
      <c r="X51" s="15" t="n"/>
    </row>
    <row r="52">
      <c r="A52" s="13" t="n"/>
      <c r="B52" s="14" t="n"/>
      <c r="C52" s="13" t="n"/>
      <c r="D52" s="15" t="n"/>
      <c r="E52" s="13" t="n"/>
      <c r="F52" s="13" t="n"/>
      <c r="G52" s="15" t="n"/>
      <c r="H52" s="15" t="n"/>
      <c r="I52" s="15" t="n"/>
      <c r="J52" s="13" t="n"/>
      <c r="K52" s="13" t="n"/>
      <c r="L52" s="13" t="n"/>
      <c r="M52" s="14" t="n"/>
      <c r="N52" s="16" t="n"/>
      <c r="O52" s="11">
        <f>IF(N52="","",N52-M52-ReviewDays-BufferDays)</f>
        <v/>
      </c>
      <c r="P52" s="16" t="n"/>
      <c r="Q52" s="11">
        <f>IF(P52="","",P52+ReviewDays)</f>
        <v/>
      </c>
      <c r="R52" s="16" t="n"/>
      <c r="S52" s="12">
        <f>IF(P52="","",IF(R52="",TODAY()-P52,R52-P52))</f>
        <v/>
      </c>
      <c r="T52" s="13" t="n"/>
      <c r="U52" s="13" t="n"/>
      <c r="V52" s="12">
        <f>IF(OR(U52="Approved",U52="Approved as Noted",U52="Closed"),"",IF(P52="",IF(AND(O52&lt;&gt;"",TODAY()&gt;O52),TODAY()-O52,""),IF(R52="",IF(TODAY()&gt;Q52,TODAY()-Q52,""),"")))</f>
        <v/>
      </c>
      <c r="W52" s="13" t="n"/>
      <c r="X52" s="15" t="n"/>
    </row>
    <row r="53">
      <c r="A53" s="13" t="n"/>
      <c r="B53" s="14" t="n"/>
      <c r="C53" s="13" t="n"/>
      <c r="D53" s="15" t="n"/>
      <c r="E53" s="13" t="n"/>
      <c r="F53" s="13" t="n"/>
      <c r="G53" s="15" t="n"/>
      <c r="H53" s="15" t="n"/>
      <c r="I53" s="15" t="n"/>
      <c r="J53" s="13" t="n"/>
      <c r="K53" s="13" t="n"/>
      <c r="L53" s="13" t="n"/>
      <c r="M53" s="14" t="n"/>
      <c r="N53" s="16" t="n"/>
      <c r="O53" s="11">
        <f>IF(N53="","",N53-M53-ReviewDays-BufferDays)</f>
        <v/>
      </c>
      <c r="P53" s="16" t="n"/>
      <c r="Q53" s="11">
        <f>IF(P53="","",P53+ReviewDays)</f>
        <v/>
      </c>
      <c r="R53" s="16" t="n"/>
      <c r="S53" s="12">
        <f>IF(P53="","",IF(R53="",TODAY()-P53,R53-P53))</f>
        <v/>
      </c>
      <c r="T53" s="13" t="n"/>
      <c r="U53" s="13" t="n"/>
      <c r="V53" s="12">
        <f>IF(OR(U53="Approved",U53="Approved as Noted",U53="Closed"),"",IF(P53="",IF(AND(O53&lt;&gt;"",TODAY()&gt;O53),TODAY()-O53,""),IF(R53="",IF(TODAY()&gt;Q53,TODAY()-Q53,""),"")))</f>
        <v/>
      </c>
      <c r="W53" s="13" t="n"/>
      <c r="X53" s="15" t="n"/>
    </row>
    <row r="54">
      <c r="A54" s="13" t="n"/>
      <c r="B54" s="14" t="n"/>
      <c r="C54" s="13" t="n"/>
      <c r="D54" s="15" t="n"/>
      <c r="E54" s="13" t="n"/>
      <c r="F54" s="13" t="n"/>
      <c r="G54" s="15" t="n"/>
      <c r="H54" s="15" t="n"/>
      <c r="I54" s="15" t="n"/>
      <c r="J54" s="13" t="n"/>
      <c r="K54" s="13" t="n"/>
      <c r="L54" s="13" t="n"/>
      <c r="M54" s="14" t="n"/>
      <c r="N54" s="16" t="n"/>
      <c r="O54" s="11">
        <f>IF(N54="","",N54-M54-ReviewDays-BufferDays)</f>
        <v/>
      </c>
      <c r="P54" s="16" t="n"/>
      <c r="Q54" s="11">
        <f>IF(P54="","",P54+ReviewDays)</f>
        <v/>
      </c>
      <c r="R54" s="16" t="n"/>
      <c r="S54" s="12">
        <f>IF(P54="","",IF(R54="",TODAY()-P54,R54-P54))</f>
        <v/>
      </c>
      <c r="T54" s="13" t="n"/>
      <c r="U54" s="13" t="n"/>
      <c r="V54" s="12">
        <f>IF(OR(U54="Approved",U54="Approved as Noted",U54="Closed"),"",IF(P54="",IF(AND(O54&lt;&gt;"",TODAY()&gt;O54),TODAY()-O54,""),IF(R54="",IF(TODAY()&gt;Q54,TODAY()-Q54,""),"")))</f>
        <v/>
      </c>
      <c r="W54" s="13" t="n"/>
      <c r="X54" s="15" t="n"/>
    </row>
    <row r="55">
      <c r="A55" s="13" t="n"/>
      <c r="B55" s="14" t="n"/>
      <c r="C55" s="13" t="n"/>
      <c r="D55" s="15" t="n"/>
      <c r="E55" s="13" t="n"/>
      <c r="F55" s="13" t="n"/>
      <c r="G55" s="15" t="n"/>
      <c r="H55" s="15" t="n"/>
      <c r="I55" s="15" t="n"/>
      <c r="J55" s="13" t="n"/>
      <c r="K55" s="13" t="n"/>
      <c r="L55" s="13" t="n"/>
      <c r="M55" s="14" t="n"/>
      <c r="N55" s="16" t="n"/>
      <c r="O55" s="11">
        <f>IF(N55="","",N55-M55-ReviewDays-BufferDays)</f>
        <v/>
      </c>
      <c r="P55" s="16" t="n"/>
      <c r="Q55" s="11">
        <f>IF(P55="","",P55+ReviewDays)</f>
        <v/>
      </c>
      <c r="R55" s="16" t="n"/>
      <c r="S55" s="12">
        <f>IF(P55="","",IF(R55="",TODAY()-P55,R55-P55))</f>
        <v/>
      </c>
      <c r="T55" s="13" t="n"/>
      <c r="U55" s="13" t="n"/>
      <c r="V55" s="12">
        <f>IF(OR(U55="Approved",U55="Approved as Noted",U55="Closed"),"",IF(P55="",IF(AND(O55&lt;&gt;"",TODAY()&gt;O55),TODAY()-O55,""),IF(R55="",IF(TODAY()&gt;Q55,TODAY()-Q55,""),"")))</f>
        <v/>
      </c>
      <c r="W55" s="13" t="n"/>
      <c r="X55" s="15" t="n"/>
    </row>
    <row r="56">
      <c r="A56" s="13" t="n"/>
      <c r="B56" s="14" t="n"/>
      <c r="C56" s="13" t="n"/>
      <c r="D56" s="15" t="n"/>
      <c r="E56" s="13" t="n"/>
      <c r="F56" s="13" t="n"/>
      <c r="G56" s="15" t="n"/>
      <c r="H56" s="15" t="n"/>
      <c r="I56" s="15" t="n"/>
      <c r="J56" s="13" t="n"/>
      <c r="K56" s="13" t="n"/>
      <c r="L56" s="13" t="n"/>
      <c r="M56" s="14" t="n"/>
      <c r="N56" s="16" t="n"/>
      <c r="O56" s="11">
        <f>IF(N56="","",N56-M56-ReviewDays-BufferDays)</f>
        <v/>
      </c>
      <c r="P56" s="16" t="n"/>
      <c r="Q56" s="11">
        <f>IF(P56="","",P56+ReviewDays)</f>
        <v/>
      </c>
      <c r="R56" s="16" t="n"/>
      <c r="S56" s="12">
        <f>IF(P56="","",IF(R56="",TODAY()-P56,R56-P56))</f>
        <v/>
      </c>
      <c r="T56" s="13" t="n"/>
      <c r="U56" s="13" t="n"/>
      <c r="V56" s="12">
        <f>IF(OR(U56="Approved",U56="Approved as Noted",U56="Closed"),"",IF(P56="",IF(AND(O56&lt;&gt;"",TODAY()&gt;O56),TODAY()-O56,""),IF(R56="",IF(TODAY()&gt;Q56,TODAY()-Q56,""),"")))</f>
        <v/>
      </c>
      <c r="W56" s="13" t="n"/>
      <c r="X56" s="15" t="n"/>
    </row>
    <row r="57">
      <c r="A57" s="13" t="n"/>
      <c r="B57" s="14" t="n"/>
      <c r="C57" s="13" t="n"/>
      <c r="D57" s="15" t="n"/>
      <c r="E57" s="13" t="n"/>
      <c r="F57" s="13" t="n"/>
      <c r="G57" s="15" t="n"/>
      <c r="H57" s="15" t="n"/>
      <c r="I57" s="15" t="n"/>
      <c r="J57" s="13" t="n"/>
      <c r="K57" s="13" t="n"/>
      <c r="L57" s="13" t="n"/>
      <c r="M57" s="14" t="n"/>
      <c r="N57" s="16" t="n"/>
      <c r="O57" s="11">
        <f>IF(N57="","",N57-M57-ReviewDays-BufferDays)</f>
        <v/>
      </c>
      <c r="P57" s="16" t="n"/>
      <c r="Q57" s="11">
        <f>IF(P57="","",P57+ReviewDays)</f>
        <v/>
      </c>
      <c r="R57" s="16" t="n"/>
      <c r="S57" s="12">
        <f>IF(P57="","",IF(R57="",TODAY()-P57,R57-P57))</f>
        <v/>
      </c>
      <c r="T57" s="13" t="n"/>
      <c r="U57" s="13" t="n"/>
      <c r="V57" s="12">
        <f>IF(OR(U57="Approved",U57="Approved as Noted",U57="Closed"),"",IF(P57="",IF(AND(O57&lt;&gt;"",TODAY()&gt;O57),TODAY()-O57,""),IF(R57="",IF(TODAY()&gt;Q57,TODAY()-Q57,""),"")))</f>
        <v/>
      </c>
      <c r="W57" s="13" t="n"/>
      <c r="X57" s="15" t="n"/>
    </row>
    <row r="58">
      <c r="A58" s="13" t="n"/>
      <c r="B58" s="14" t="n"/>
      <c r="C58" s="13" t="n"/>
      <c r="D58" s="15" t="n"/>
      <c r="E58" s="13" t="n"/>
      <c r="F58" s="13" t="n"/>
      <c r="G58" s="15" t="n"/>
      <c r="H58" s="15" t="n"/>
      <c r="I58" s="15" t="n"/>
      <c r="J58" s="13" t="n"/>
      <c r="K58" s="13" t="n"/>
      <c r="L58" s="13" t="n"/>
      <c r="M58" s="14" t="n"/>
      <c r="N58" s="16" t="n"/>
      <c r="O58" s="11">
        <f>IF(N58="","",N58-M58-ReviewDays-BufferDays)</f>
        <v/>
      </c>
      <c r="P58" s="16" t="n"/>
      <c r="Q58" s="11">
        <f>IF(P58="","",P58+ReviewDays)</f>
        <v/>
      </c>
      <c r="R58" s="16" t="n"/>
      <c r="S58" s="12">
        <f>IF(P58="","",IF(R58="",TODAY()-P58,R58-P58))</f>
        <v/>
      </c>
      <c r="T58" s="13" t="n"/>
      <c r="U58" s="13" t="n"/>
      <c r="V58" s="12">
        <f>IF(OR(U58="Approved",U58="Approved as Noted",U58="Closed"),"",IF(P58="",IF(AND(O58&lt;&gt;"",TODAY()&gt;O58),TODAY()-O58,""),IF(R58="",IF(TODAY()&gt;Q58,TODAY()-Q58,""),"")))</f>
        <v/>
      </c>
      <c r="W58" s="13" t="n"/>
      <c r="X58" s="15" t="n"/>
    </row>
    <row r="59">
      <c r="A59" s="13" t="n"/>
      <c r="B59" s="14" t="n"/>
      <c r="C59" s="13" t="n"/>
      <c r="D59" s="15" t="n"/>
      <c r="E59" s="13" t="n"/>
      <c r="F59" s="13" t="n"/>
      <c r="G59" s="15" t="n"/>
      <c r="H59" s="15" t="n"/>
      <c r="I59" s="15" t="n"/>
      <c r="J59" s="13" t="n"/>
      <c r="K59" s="13" t="n"/>
      <c r="L59" s="13" t="n"/>
      <c r="M59" s="14" t="n"/>
      <c r="N59" s="16" t="n"/>
      <c r="O59" s="11">
        <f>IF(N59="","",N59-M59-ReviewDays-BufferDays)</f>
        <v/>
      </c>
      <c r="P59" s="16" t="n"/>
      <c r="Q59" s="11">
        <f>IF(P59="","",P59+ReviewDays)</f>
        <v/>
      </c>
      <c r="R59" s="16" t="n"/>
      <c r="S59" s="12">
        <f>IF(P59="","",IF(R59="",TODAY()-P59,R59-P59))</f>
        <v/>
      </c>
      <c r="T59" s="13" t="n"/>
      <c r="U59" s="13" t="n"/>
      <c r="V59" s="12">
        <f>IF(OR(U59="Approved",U59="Approved as Noted",U59="Closed"),"",IF(P59="",IF(AND(O59&lt;&gt;"",TODAY()&gt;O59),TODAY()-O59,""),IF(R59="",IF(TODAY()&gt;Q59,TODAY()-Q59,""),"")))</f>
        <v/>
      </c>
      <c r="W59" s="13" t="n"/>
      <c r="X59" s="15" t="n"/>
    </row>
    <row r="60">
      <c r="A60" s="13" t="n"/>
      <c r="B60" s="14" t="n"/>
      <c r="C60" s="13" t="n"/>
      <c r="D60" s="15" t="n"/>
      <c r="E60" s="13" t="n"/>
      <c r="F60" s="13" t="n"/>
      <c r="G60" s="15" t="n"/>
      <c r="H60" s="15" t="n"/>
      <c r="I60" s="15" t="n"/>
      <c r="J60" s="13" t="n"/>
      <c r="K60" s="13" t="n"/>
      <c r="L60" s="13" t="n"/>
      <c r="M60" s="14" t="n"/>
      <c r="N60" s="16" t="n"/>
      <c r="O60" s="11">
        <f>IF(N60="","",N60-M60-ReviewDays-BufferDays)</f>
        <v/>
      </c>
      <c r="P60" s="16" t="n"/>
      <c r="Q60" s="11">
        <f>IF(P60="","",P60+ReviewDays)</f>
        <v/>
      </c>
      <c r="R60" s="16" t="n"/>
      <c r="S60" s="12">
        <f>IF(P60="","",IF(R60="",TODAY()-P60,R60-P60))</f>
        <v/>
      </c>
      <c r="T60" s="13" t="n"/>
      <c r="U60" s="13" t="n"/>
      <c r="V60" s="12">
        <f>IF(OR(U60="Approved",U60="Approved as Noted",U60="Closed"),"",IF(P60="",IF(AND(O60&lt;&gt;"",TODAY()&gt;O60),TODAY()-O60,""),IF(R60="",IF(TODAY()&gt;Q60,TODAY()-Q60,""),"")))</f>
        <v/>
      </c>
      <c r="W60" s="13" t="n"/>
      <c r="X60" s="15" t="n"/>
    </row>
    <row r="61">
      <c r="A61" s="13" t="n"/>
      <c r="B61" s="14" t="n"/>
      <c r="C61" s="13" t="n"/>
      <c r="D61" s="15" t="n"/>
      <c r="E61" s="13" t="n"/>
      <c r="F61" s="13" t="n"/>
      <c r="G61" s="15" t="n"/>
      <c r="H61" s="15" t="n"/>
      <c r="I61" s="15" t="n"/>
      <c r="J61" s="13" t="n"/>
      <c r="K61" s="13" t="n"/>
      <c r="L61" s="13" t="n"/>
      <c r="M61" s="14" t="n"/>
      <c r="N61" s="16" t="n"/>
      <c r="O61" s="11">
        <f>IF(N61="","",N61-M61-ReviewDays-BufferDays)</f>
        <v/>
      </c>
      <c r="P61" s="16" t="n"/>
      <c r="Q61" s="11">
        <f>IF(P61="","",P61+ReviewDays)</f>
        <v/>
      </c>
      <c r="R61" s="16" t="n"/>
      <c r="S61" s="12">
        <f>IF(P61="","",IF(R61="",TODAY()-P61,R61-P61))</f>
        <v/>
      </c>
      <c r="T61" s="13" t="n"/>
      <c r="U61" s="13" t="n"/>
      <c r="V61" s="12">
        <f>IF(OR(U61="Approved",U61="Approved as Noted",U61="Closed"),"",IF(P61="",IF(AND(O61&lt;&gt;"",TODAY()&gt;O61),TODAY()-O61,""),IF(R61="",IF(TODAY()&gt;Q61,TODAY()-Q61,""),"")))</f>
        <v/>
      </c>
      <c r="W61" s="13" t="n"/>
      <c r="X61" s="15" t="n"/>
    </row>
    <row r="62">
      <c r="A62" s="13" t="n"/>
      <c r="B62" s="14" t="n"/>
      <c r="C62" s="13" t="n"/>
      <c r="D62" s="15" t="n"/>
      <c r="E62" s="13" t="n"/>
      <c r="F62" s="13" t="n"/>
      <c r="G62" s="15" t="n"/>
      <c r="H62" s="15" t="n"/>
      <c r="I62" s="15" t="n"/>
      <c r="J62" s="13" t="n"/>
      <c r="K62" s="13" t="n"/>
      <c r="L62" s="13" t="n"/>
      <c r="M62" s="14" t="n"/>
      <c r="N62" s="16" t="n"/>
      <c r="O62" s="11">
        <f>IF(N62="","",N62-M62-ReviewDays-BufferDays)</f>
        <v/>
      </c>
      <c r="P62" s="16" t="n"/>
      <c r="Q62" s="11">
        <f>IF(P62="","",P62+ReviewDays)</f>
        <v/>
      </c>
      <c r="R62" s="16" t="n"/>
      <c r="S62" s="12">
        <f>IF(P62="","",IF(R62="",TODAY()-P62,R62-P62))</f>
        <v/>
      </c>
      <c r="T62" s="13" t="n"/>
      <c r="U62" s="13" t="n"/>
      <c r="V62" s="12">
        <f>IF(OR(U62="Approved",U62="Approved as Noted",U62="Closed"),"",IF(P62="",IF(AND(O62&lt;&gt;"",TODAY()&gt;O62),TODAY()-O62,""),IF(R62="",IF(TODAY()&gt;Q62,TODAY()-Q62,""),"")))</f>
        <v/>
      </c>
      <c r="W62" s="13" t="n"/>
      <c r="X62" s="15" t="n"/>
    </row>
    <row r="63">
      <c r="A63" s="13" t="n"/>
      <c r="B63" s="14" t="n"/>
      <c r="C63" s="13" t="n"/>
      <c r="D63" s="15" t="n"/>
      <c r="E63" s="13" t="n"/>
      <c r="F63" s="13" t="n"/>
      <c r="G63" s="15" t="n"/>
      <c r="H63" s="15" t="n"/>
      <c r="I63" s="15" t="n"/>
      <c r="J63" s="13" t="n"/>
      <c r="K63" s="13" t="n"/>
      <c r="L63" s="13" t="n"/>
      <c r="M63" s="14" t="n"/>
      <c r="N63" s="16" t="n"/>
      <c r="O63" s="11">
        <f>IF(N63="","",N63-M63-ReviewDays-BufferDays)</f>
        <v/>
      </c>
      <c r="P63" s="16" t="n"/>
      <c r="Q63" s="11">
        <f>IF(P63="","",P63+ReviewDays)</f>
        <v/>
      </c>
      <c r="R63" s="16" t="n"/>
      <c r="S63" s="12">
        <f>IF(P63="","",IF(R63="",TODAY()-P63,R63-P63))</f>
        <v/>
      </c>
      <c r="T63" s="13" t="n"/>
      <c r="U63" s="13" t="n"/>
      <c r="V63" s="12">
        <f>IF(OR(U63="Approved",U63="Approved as Noted",U63="Closed"),"",IF(P63="",IF(AND(O63&lt;&gt;"",TODAY()&gt;O63),TODAY()-O63,""),IF(R63="",IF(TODAY()&gt;Q63,TODAY()-Q63,""),"")))</f>
        <v/>
      </c>
      <c r="W63" s="13" t="n"/>
      <c r="X63" s="15" t="n"/>
    </row>
    <row r="64">
      <c r="A64" s="13" t="n"/>
      <c r="B64" s="14" t="n"/>
      <c r="C64" s="13" t="n"/>
      <c r="D64" s="15" t="n"/>
      <c r="E64" s="13" t="n"/>
      <c r="F64" s="13" t="n"/>
      <c r="G64" s="15" t="n"/>
      <c r="H64" s="15" t="n"/>
      <c r="I64" s="15" t="n"/>
      <c r="J64" s="13" t="n"/>
      <c r="K64" s="13" t="n"/>
      <c r="L64" s="13" t="n"/>
      <c r="M64" s="14" t="n"/>
      <c r="N64" s="16" t="n"/>
      <c r="O64" s="11">
        <f>IF(N64="","",N64-M64-ReviewDays-BufferDays)</f>
        <v/>
      </c>
      <c r="P64" s="16" t="n"/>
      <c r="Q64" s="11">
        <f>IF(P64="","",P64+ReviewDays)</f>
        <v/>
      </c>
      <c r="R64" s="16" t="n"/>
      <c r="S64" s="12">
        <f>IF(P64="","",IF(R64="",TODAY()-P64,R64-P64))</f>
        <v/>
      </c>
      <c r="T64" s="13" t="n"/>
      <c r="U64" s="13" t="n"/>
      <c r="V64" s="12">
        <f>IF(OR(U64="Approved",U64="Approved as Noted",U64="Closed"),"",IF(P64="",IF(AND(O64&lt;&gt;"",TODAY()&gt;O64),TODAY()-O64,""),IF(R64="",IF(TODAY()&gt;Q64,TODAY()-Q64,""),"")))</f>
        <v/>
      </c>
      <c r="W64" s="13" t="n"/>
      <c r="X64" s="15" t="n"/>
    </row>
    <row r="65">
      <c r="A65" s="13" t="n"/>
      <c r="B65" s="14" t="n"/>
      <c r="C65" s="13" t="n"/>
      <c r="D65" s="15" t="n"/>
      <c r="E65" s="13" t="n"/>
      <c r="F65" s="13" t="n"/>
      <c r="G65" s="15" t="n"/>
      <c r="H65" s="15" t="n"/>
      <c r="I65" s="15" t="n"/>
      <c r="J65" s="13" t="n"/>
      <c r="K65" s="13" t="n"/>
      <c r="L65" s="13" t="n"/>
      <c r="M65" s="14" t="n"/>
      <c r="N65" s="16" t="n"/>
      <c r="O65" s="11">
        <f>IF(N65="","",N65-M65-ReviewDays-BufferDays)</f>
        <v/>
      </c>
      <c r="P65" s="16" t="n"/>
      <c r="Q65" s="11">
        <f>IF(P65="","",P65+ReviewDays)</f>
        <v/>
      </c>
      <c r="R65" s="16" t="n"/>
      <c r="S65" s="12">
        <f>IF(P65="","",IF(R65="",TODAY()-P65,R65-P65))</f>
        <v/>
      </c>
      <c r="T65" s="13" t="n"/>
      <c r="U65" s="13" t="n"/>
      <c r="V65" s="12">
        <f>IF(OR(U65="Approved",U65="Approved as Noted",U65="Closed"),"",IF(P65="",IF(AND(O65&lt;&gt;"",TODAY()&gt;O65),TODAY()-O65,""),IF(R65="",IF(TODAY()&gt;Q65,TODAY()-Q65,""),"")))</f>
        <v/>
      </c>
      <c r="W65" s="13" t="n"/>
      <c r="X65" s="15" t="n"/>
    </row>
    <row r="66">
      <c r="A66" s="13" t="n"/>
      <c r="B66" s="14" t="n"/>
      <c r="C66" s="13" t="n"/>
      <c r="D66" s="15" t="n"/>
      <c r="E66" s="13" t="n"/>
      <c r="F66" s="13" t="n"/>
      <c r="G66" s="15" t="n"/>
      <c r="H66" s="15" t="n"/>
      <c r="I66" s="15" t="n"/>
      <c r="J66" s="13" t="n"/>
      <c r="K66" s="13" t="n"/>
      <c r="L66" s="13" t="n"/>
      <c r="M66" s="14" t="n"/>
      <c r="N66" s="16" t="n"/>
      <c r="O66" s="11">
        <f>IF(N66="","",N66-M66-ReviewDays-BufferDays)</f>
        <v/>
      </c>
      <c r="P66" s="16" t="n"/>
      <c r="Q66" s="11">
        <f>IF(P66="","",P66+ReviewDays)</f>
        <v/>
      </c>
      <c r="R66" s="16" t="n"/>
      <c r="S66" s="12">
        <f>IF(P66="","",IF(R66="",TODAY()-P66,R66-P66))</f>
        <v/>
      </c>
      <c r="T66" s="13" t="n"/>
      <c r="U66" s="13" t="n"/>
      <c r="V66" s="12">
        <f>IF(OR(U66="Approved",U66="Approved as Noted",U66="Closed"),"",IF(P66="",IF(AND(O66&lt;&gt;"",TODAY()&gt;O66),TODAY()-O66,""),IF(R66="",IF(TODAY()&gt;Q66,TODAY()-Q66,""),"")))</f>
        <v/>
      </c>
      <c r="W66" s="13" t="n"/>
      <c r="X66" s="15" t="n"/>
    </row>
    <row r="67">
      <c r="A67" s="13" t="n"/>
      <c r="B67" s="14" t="n"/>
      <c r="C67" s="13" t="n"/>
      <c r="D67" s="15" t="n"/>
      <c r="E67" s="13" t="n"/>
      <c r="F67" s="13" t="n"/>
      <c r="G67" s="15" t="n"/>
      <c r="H67" s="15" t="n"/>
      <c r="I67" s="15" t="n"/>
      <c r="J67" s="13" t="n"/>
      <c r="K67" s="13" t="n"/>
      <c r="L67" s="13" t="n"/>
      <c r="M67" s="14" t="n"/>
      <c r="N67" s="16" t="n"/>
      <c r="O67" s="11">
        <f>IF(N67="","",N67-M67-ReviewDays-BufferDays)</f>
        <v/>
      </c>
      <c r="P67" s="16" t="n"/>
      <c r="Q67" s="11">
        <f>IF(P67="","",P67+ReviewDays)</f>
        <v/>
      </c>
      <c r="R67" s="16" t="n"/>
      <c r="S67" s="12">
        <f>IF(P67="","",IF(R67="",TODAY()-P67,R67-P67))</f>
        <v/>
      </c>
      <c r="T67" s="13" t="n"/>
      <c r="U67" s="13" t="n"/>
      <c r="V67" s="12">
        <f>IF(OR(U67="Approved",U67="Approved as Noted",U67="Closed"),"",IF(P67="",IF(AND(O67&lt;&gt;"",TODAY()&gt;O67),TODAY()-O67,""),IF(R67="",IF(TODAY()&gt;Q67,TODAY()-Q67,""),"")))</f>
        <v/>
      </c>
      <c r="W67" s="13" t="n"/>
      <c r="X67" s="15" t="n"/>
    </row>
    <row r="68">
      <c r="A68" s="13" t="n"/>
      <c r="B68" s="14" t="n"/>
      <c r="C68" s="13" t="n"/>
      <c r="D68" s="15" t="n"/>
      <c r="E68" s="13" t="n"/>
      <c r="F68" s="13" t="n"/>
      <c r="G68" s="15" t="n"/>
      <c r="H68" s="15" t="n"/>
      <c r="I68" s="15" t="n"/>
      <c r="J68" s="13" t="n"/>
      <c r="K68" s="13" t="n"/>
      <c r="L68" s="13" t="n"/>
      <c r="M68" s="14" t="n"/>
      <c r="N68" s="16" t="n"/>
      <c r="O68" s="11">
        <f>IF(N68="","",N68-M68-ReviewDays-BufferDays)</f>
        <v/>
      </c>
      <c r="P68" s="16" t="n"/>
      <c r="Q68" s="11">
        <f>IF(P68="","",P68+ReviewDays)</f>
        <v/>
      </c>
      <c r="R68" s="16" t="n"/>
      <c r="S68" s="12">
        <f>IF(P68="","",IF(R68="",TODAY()-P68,R68-P68))</f>
        <v/>
      </c>
      <c r="T68" s="13" t="n"/>
      <c r="U68" s="13" t="n"/>
      <c r="V68" s="12">
        <f>IF(OR(U68="Approved",U68="Approved as Noted",U68="Closed"),"",IF(P68="",IF(AND(O68&lt;&gt;"",TODAY()&gt;O68),TODAY()-O68,""),IF(R68="",IF(TODAY()&gt;Q68,TODAY()-Q68,""),"")))</f>
        <v/>
      </c>
      <c r="W68" s="13" t="n"/>
      <c r="X68" s="15" t="n"/>
    </row>
    <row r="69">
      <c r="A69" s="13" t="n"/>
      <c r="B69" s="14" t="n"/>
      <c r="C69" s="13" t="n"/>
      <c r="D69" s="15" t="n"/>
      <c r="E69" s="13" t="n"/>
      <c r="F69" s="13" t="n"/>
      <c r="G69" s="15" t="n"/>
      <c r="H69" s="15" t="n"/>
      <c r="I69" s="15" t="n"/>
      <c r="J69" s="13" t="n"/>
      <c r="K69" s="13" t="n"/>
      <c r="L69" s="13" t="n"/>
      <c r="M69" s="14" t="n"/>
      <c r="N69" s="16" t="n"/>
      <c r="O69" s="11">
        <f>IF(N69="","",N69-M69-ReviewDays-BufferDays)</f>
        <v/>
      </c>
      <c r="P69" s="16" t="n"/>
      <c r="Q69" s="11">
        <f>IF(P69="","",P69+ReviewDays)</f>
        <v/>
      </c>
      <c r="R69" s="16" t="n"/>
      <c r="S69" s="12">
        <f>IF(P69="","",IF(R69="",TODAY()-P69,R69-P69))</f>
        <v/>
      </c>
      <c r="T69" s="13" t="n"/>
      <c r="U69" s="13" t="n"/>
      <c r="V69" s="12">
        <f>IF(OR(U69="Approved",U69="Approved as Noted",U69="Closed"),"",IF(P69="",IF(AND(O69&lt;&gt;"",TODAY()&gt;O69),TODAY()-O69,""),IF(R69="",IF(TODAY()&gt;Q69,TODAY()-Q69,""),"")))</f>
        <v/>
      </c>
      <c r="W69" s="13" t="n"/>
      <c r="X69" s="15" t="n"/>
    </row>
    <row r="70">
      <c r="A70" s="13" t="n"/>
      <c r="B70" s="14" t="n"/>
      <c r="C70" s="13" t="n"/>
      <c r="D70" s="15" t="n"/>
      <c r="E70" s="13" t="n"/>
      <c r="F70" s="13" t="n"/>
      <c r="G70" s="15" t="n"/>
      <c r="H70" s="15" t="n"/>
      <c r="I70" s="15" t="n"/>
      <c r="J70" s="13" t="n"/>
      <c r="K70" s="13" t="n"/>
      <c r="L70" s="13" t="n"/>
      <c r="M70" s="14" t="n"/>
      <c r="N70" s="16" t="n"/>
      <c r="O70" s="11">
        <f>IF(N70="","",N70-M70-ReviewDays-BufferDays)</f>
        <v/>
      </c>
      <c r="P70" s="16" t="n"/>
      <c r="Q70" s="11">
        <f>IF(P70="","",P70+ReviewDays)</f>
        <v/>
      </c>
      <c r="R70" s="16" t="n"/>
      <c r="S70" s="12">
        <f>IF(P70="","",IF(R70="",TODAY()-P70,R70-P70))</f>
        <v/>
      </c>
      <c r="T70" s="13" t="n"/>
      <c r="U70" s="13" t="n"/>
      <c r="V70" s="12">
        <f>IF(OR(U70="Approved",U70="Approved as Noted",U70="Closed"),"",IF(P70="",IF(AND(O70&lt;&gt;"",TODAY()&gt;O70),TODAY()-O70,""),IF(R70="",IF(TODAY()&gt;Q70,TODAY()-Q70,""),"")))</f>
        <v/>
      </c>
      <c r="W70" s="13" t="n"/>
      <c r="X70" s="15" t="n"/>
    </row>
    <row r="71">
      <c r="A71" s="13" t="n"/>
      <c r="B71" s="14" t="n"/>
      <c r="C71" s="13" t="n"/>
      <c r="D71" s="15" t="n"/>
      <c r="E71" s="13" t="n"/>
      <c r="F71" s="13" t="n"/>
      <c r="G71" s="15" t="n"/>
      <c r="H71" s="15" t="n"/>
      <c r="I71" s="15" t="n"/>
      <c r="J71" s="13" t="n"/>
      <c r="K71" s="13" t="n"/>
      <c r="L71" s="13" t="n"/>
      <c r="M71" s="14" t="n"/>
      <c r="N71" s="16" t="n"/>
      <c r="O71" s="11">
        <f>IF(N71="","",N71-M71-ReviewDays-BufferDays)</f>
        <v/>
      </c>
      <c r="P71" s="16" t="n"/>
      <c r="Q71" s="11">
        <f>IF(P71="","",P71+ReviewDays)</f>
        <v/>
      </c>
      <c r="R71" s="16" t="n"/>
      <c r="S71" s="12">
        <f>IF(P71="","",IF(R71="",TODAY()-P71,R71-P71))</f>
        <v/>
      </c>
      <c r="T71" s="13" t="n"/>
      <c r="U71" s="13" t="n"/>
      <c r="V71" s="12">
        <f>IF(OR(U71="Approved",U71="Approved as Noted",U71="Closed"),"",IF(P71="",IF(AND(O71&lt;&gt;"",TODAY()&gt;O71),TODAY()-O71,""),IF(R71="",IF(TODAY()&gt;Q71,TODAY()-Q71,""),"")))</f>
        <v/>
      </c>
      <c r="W71" s="13" t="n"/>
      <c r="X71" s="15" t="n"/>
    </row>
    <row r="72">
      <c r="A72" s="13" t="n"/>
      <c r="B72" s="14" t="n"/>
      <c r="C72" s="13" t="n"/>
      <c r="D72" s="15" t="n"/>
      <c r="E72" s="13" t="n"/>
      <c r="F72" s="13" t="n"/>
      <c r="G72" s="15" t="n"/>
      <c r="H72" s="15" t="n"/>
      <c r="I72" s="15" t="n"/>
      <c r="J72" s="13" t="n"/>
      <c r="K72" s="13" t="n"/>
      <c r="L72" s="13" t="n"/>
      <c r="M72" s="14" t="n"/>
      <c r="N72" s="16" t="n"/>
      <c r="O72" s="11">
        <f>IF(N72="","",N72-M72-ReviewDays-BufferDays)</f>
        <v/>
      </c>
      <c r="P72" s="16" t="n"/>
      <c r="Q72" s="11">
        <f>IF(P72="","",P72+ReviewDays)</f>
        <v/>
      </c>
      <c r="R72" s="16" t="n"/>
      <c r="S72" s="12">
        <f>IF(P72="","",IF(R72="",TODAY()-P72,R72-P72))</f>
        <v/>
      </c>
      <c r="T72" s="13" t="n"/>
      <c r="U72" s="13" t="n"/>
      <c r="V72" s="12">
        <f>IF(OR(U72="Approved",U72="Approved as Noted",U72="Closed"),"",IF(P72="",IF(AND(O72&lt;&gt;"",TODAY()&gt;O72),TODAY()-O72,""),IF(R72="",IF(TODAY()&gt;Q72,TODAY()-Q72,""),"")))</f>
        <v/>
      </c>
      <c r="W72" s="13" t="n"/>
      <c r="X72" s="15" t="n"/>
    </row>
    <row r="73">
      <c r="A73" s="13" t="n"/>
      <c r="B73" s="14" t="n"/>
      <c r="C73" s="13" t="n"/>
      <c r="D73" s="15" t="n"/>
      <c r="E73" s="13" t="n"/>
      <c r="F73" s="13" t="n"/>
      <c r="G73" s="15" t="n"/>
      <c r="H73" s="15" t="n"/>
      <c r="I73" s="15" t="n"/>
      <c r="J73" s="13" t="n"/>
      <c r="K73" s="13" t="n"/>
      <c r="L73" s="13" t="n"/>
      <c r="M73" s="14" t="n"/>
      <c r="N73" s="16" t="n"/>
      <c r="O73" s="11">
        <f>IF(N73="","",N73-M73-ReviewDays-BufferDays)</f>
        <v/>
      </c>
      <c r="P73" s="16" t="n"/>
      <c r="Q73" s="11">
        <f>IF(P73="","",P73+ReviewDays)</f>
        <v/>
      </c>
      <c r="R73" s="16" t="n"/>
      <c r="S73" s="12">
        <f>IF(P73="","",IF(R73="",TODAY()-P73,R73-P73))</f>
        <v/>
      </c>
      <c r="T73" s="13" t="n"/>
      <c r="U73" s="13" t="n"/>
      <c r="V73" s="12">
        <f>IF(OR(U73="Approved",U73="Approved as Noted",U73="Closed"),"",IF(P73="",IF(AND(O73&lt;&gt;"",TODAY()&gt;O73),TODAY()-O73,""),IF(R73="",IF(TODAY()&gt;Q73,TODAY()-Q73,""),"")))</f>
        <v/>
      </c>
      <c r="W73" s="13" t="n"/>
      <c r="X73" s="15" t="n"/>
    </row>
    <row r="74">
      <c r="A74" s="13" t="n"/>
      <c r="B74" s="14" t="n"/>
      <c r="C74" s="13" t="n"/>
      <c r="D74" s="15" t="n"/>
      <c r="E74" s="13" t="n"/>
      <c r="F74" s="13" t="n"/>
      <c r="G74" s="15" t="n"/>
      <c r="H74" s="15" t="n"/>
      <c r="I74" s="15" t="n"/>
      <c r="J74" s="13" t="n"/>
      <c r="K74" s="13" t="n"/>
      <c r="L74" s="13" t="n"/>
      <c r="M74" s="14" t="n"/>
      <c r="N74" s="16" t="n"/>
      <c r="O74" s="11">
        <f>IF(N74="","",N74-M74-ReviewDays-BufferDays)</f>
        <v/>
      </c>
      <c r="P74" s="16" t="n"/>
      <c r="Q74" s="11">
        <f>IF(P74="","",P74+ReviewDays)</f>
        <v/>
      </c>
      <c r="R74" s="16" t="n"/>
      <c r="S74" s="12">
        <f>IF(P74="","",IF(R74="",TODAY()-P74,R74-P74))</f>
        <v/>
      </c>
      <c r="T74" s="13" t="n"/>
      <c r="U74" s="13" t="n"/>
      <c r="V74" s="12">
        <f>IF(OR(U74="Approved",U74="Approved as Noted",U74="Closed"),"",IF(P74="",IF(AND(O74&lt;&gt;"",TODAY()&gt;O74),TODAY()-O74,""),IF(R74="",IF(TODAY()&gt;Q74,TODAY()-Q74,""),"")))</f>
        <v/>
      </c>
      <c r="W74" s="13" t="n"/>
      <c r="X74" s="15" t="n"/>
    </row>
    <row r="75">
      <c r="A75" s="13" t="n"/>
      <c r="B75" s="14" t="n"/>
      <c r="C75" s="13" t="n"/>
      <c r="D75" s="15" t="n"/>
      <c r="E75" s="13" t="n"/>
      <c r="F75" s="13" t="n"/>
      <c r="G75" s="15" t="n"/>
      <c r="H75" s="15" t="n"/>
      <c r="I75" s="15" t="n"/>
      <c r="J75" s="13" t="n"/>
      <c r="K75" s="13" t="n"/>
      <c r="L75" s="13" t="n"/>
      <c r="M75" s="14" t="n"/>
      <c r="N75" s="16" t="n"/>
      <c r="O75" s="11">
        <f>IF(N75="","",N75-M75-ReviewDays-BufferDays)</f>
        <v/>
      </c>
      <c r="P75" s="16" t="n"/>
      <c r="Q75" s="11">
        <f>IF(P75="","",P75+ReviewDays)</f>
        <v/>
      </c>
      <c r="R75" s="16" t="n"/>
      <c r="S75" s="12">
        <f>IF(P75="","",IF(R75="",TODAY()-P75,R75-P75))</f>
        <v/>
      </c>
      <c r="T75" s="13" t="n"/>
      <c r="U75" s="13" t="n"/>
      <c r="V75" s="12">
        <f>IF(OR(U75="Approved",U75="Approved as Noted",U75="Closed"),"",IF(P75="",IF(AND(O75&lt;&gt;"",TODAY()&gt;O75),TODAY()-O75,""),IF(R75="",IF(TODAY()&gt;Q75,TODAY()-Q75,""),"")))</f>
        <v/>
      </c>
      <c r="W75" s="13" t="n"/>
      <c r="X75" s="15" t="n"/>
    </row>
    <row r="76">
      <c r="A76" s="13" t="n"/>
      <c r="B76" s="14" t="n"/>
      <c r="C76" s="13" t="n"/>
      <c r="D76" s="15" t="n"/>
      <c r="E76" s="13" t="n"/>
      <c r="F76" s="13" t="n"/>
      <c r="G76" s="15" t="n"/>
      <c r="H76" s="15" t="n"/>
      <c r="I76" s="15" t="n"/>
      <c r="J76" s="13" t="n"/>
      <c r="K76" s="13" t="n"/>
      <c r="L76" s="13" t="n"/>
      <c r="M76" s="14" t="n"/>
      <c r="N76" s="16" t="n"/>
      <c r="O76" s="11">
        <f>IF(N76="","",N76-M76-ReviewDays-BufferDays)</f>
        <v/>
      </c>
      <c r="P76" s="16" t="n"/>
      <c r="Q76" s="11">
        <f>IF(P76="","",P76+ReviewDays)</f>
        <v/>
      </c>
      <c r="R76" s="16" t="n"/>
      <c r="S76" s="12">
        <f>IF(P76="","",IF(R76="",TODAY()-P76,R76-P76))</f>
        <v/>
      </c>
      <c r="T76" s="13" t="n"/>
      <c r="U76" s="13" t="n"/>
      <c r="V76" s="12">
        <f>IF(OR(U76="Approved",U76="Approved as Noted",U76="Closed"),"",IF(P76="",IF(AND(O76&lt;&gt;"",TODAY()&gt;O76),TODAY()-O76,""),IF(R76="",IF(TODAY()&gt;Q76,TODAY()-Q76,""),"")))</f>
        <v/>
      </c>
      <c r="W76" s="13" t="n"/>
      <c r="X76" s="15" t="n"/>
    </row>
    <row r="77">
      <c r="A77" s="13" t="n"/>
      <c r="B77" s="14" t="n"/>
      <c r="C77" s="13" t="n"/>
      <c r="D77" s="15" t="n"/>
      <c r="E77" s="13" t="n"/>
      <c r="F77" s="13" t="n"/>
      <c r="G77" s="15" t="n"/>
      <c r="H77" s="15" t="n"/>
      <c r="I77" s="15" t="n"/>
      <c r="J77" s="13" t="n"/>
      <c r="K77" s="13" t="n"/>
      <c r="L77" s="13" t="n"/>
      <c r="M77" s="14" t="n"/>
      <c r="N77" s="16" t="n"/>
      <c r="O77" s="11">
        <f>IF(N77="","",N77-M77-ReviewDays-BufferDays)</f>
        <v/>
      </c>
      <c r="P77" s="16" t="n"/>
      <c r="Q77" s="11">
        <f>IF(P77="","",P77+ReviewDays)</f>
        <v/>
      </c>
      <c r="R77" s="16" t="n"/>
      <c r="S77" s="12">
        <f>IF(P77="","",IF(R77="",TODAY()-P77,R77-P77))</f>
        <v/>
      </c>
      <c r="T77" s="13" t="n"/>
      <c r="U77" s="13" t="n"/>
      <c r="V77" s="12">
        <f>IF(OR(U77="Approved",U77="Approved as Noted",U77="Closed"),"",IF(P77="",IF(AND(O77&lt;&gt;"",TODAY()&gt;O77),TODAY()-O77,""),IF(R77="",IF(TODAY()&gt;Q77,TODAY()-Q77,""),"")))</f>
        <v/>
      </c>
      <c r="W77" s="13" t="n"/>
      <c r="X77" s="15" t="n"/>
    </row>
    <row r="78">
      <c r="A78" s="13" t="n"/>
      <c r="B78" s="14" t="n"/>
      <c r="C78" s="13" t="n"/>
      <c r="D78" s="15" t="n"/>
      <c r="E78" s="13" t="n"/>
      <c r="F78" s="13" t="n"/>
      <c r="G78" s="15" t="n"/>
      <c r="H78" s="15" t="n"/>
      <c r="I78" s="15" t="n"/>
      <c r="J78" s="13" t="n"/>
      <c r="K78" s="13" t="n"/>
      <c r="L78" s="13" t="n"/>
      <c r="M78" s="14" t="n"/>
      <c r="N78" s="16" t="n"/>
      <c r="O78" s="11">
        <f>IF(N78="","",N78-M78-ReviewDays-BufferDays)</f>
        <v/>
      </c>
      <c r="P78" s="16" t="n"/>
      <c r="Q78" s="11">
        <f>IF(P78="","",P78+ReviewDays)</f>
        <v/>
      </c>
      <c r="R78" s="16" t="n"/>
      <c r="S78" s="12">
        <f>IF(P78="","",IF(R78="",TODAY()-P78,R78-P78))</f>
        <v/>
      </c>
      <c r="T78" s="13" t="n"/>
      <c r="U78" s="13" t="n"/>
      <c r="V78" s="12">
        <f>IF(OR(U78="Approved",U78="Approved as Noted",U78="Closed"),"",IF(P78="",IF(AND(O78&lt;&gt;"",TODAY()&gt;O78),TODAY()-O78,""),IF(R78="",IF(TODAY()&gt;Q78,TODAY()-Q78,""),"")))</f>
        <v/>
      </c>
      <c r="W78" s="13" t="n"/>
      <c r="X78" s="15" t="n"/>
    </row>
    <row r="79">
      <c r="A79" s="13" t="n"/>
      <c r="B79" s="14" t="n"/>
      <c r="C79" s="13" t="n"/>
      <c r="D79" s="15" t="n"/>
      <c r="E79" s="13" t="n"/>
      <c r="F79" s="13" t="n"/>
      <c r="G79" s="15" t="n"/>
      <c r="H79" s="15" t="n"/>
      <c r="I79" s="15" t="n"/>
      <c r="J79" s="13" t="n"/>
      <c r="K79" s="13" t="n"/>
      <c r="L79" s="13" t="n"/>
      <c r="M79" s="14" t="n"/>
      <c r="N79" s="16" t="n"/>
      <c r="O79" s="11">
        <f>IF(N79="","",N79-M79-ReviewDays-BufferDays)</f>
        <v/>
      </c>
      <c r="P79" s="16" t="n"/>
      <c r="Q79" s="11">
        <f>IF(P79="","",P79+ReviewDays)</f>
        <v/>
      </c>
      <c r="R79" s="16" t="n"/>
      <c r="S79" s="12">
        <f>IF(P79="","",IF(R79="",TODAY()-P79,R79-P79))</f>
        <v/>
      </c>
      <c r="T79" s="13" t="n"/>
      <c r="U79" s="13" t="n"/>
      <c r="V79" s="12">
        <f>IF(OR(U79="Approved",U79="Approved as Noted",U79="Closed"),"",IF(P79="",IF(AND(O79&lt;&gt;"",TODAY()&gt;O79),TODAY()-O79,""),IF(R79="",IF(TODAY()&gt;Q79,TODAY()-Q79,""),"")))</f>
        <v/>
      </c>
      <c r="W79" s="13" t="n"/>
      <c r="X79" s="15" t="n"/>
    </row>
    <row r="80">
      <c r="A80" s="13" t="n"/>
      <c r="B80" s="14" t="n"/>
      <c r="C80" s="13" t="n"/>
      <c r="D80" s="15" t="n"/>
      <c r="E80" s="13" t="n"/>
      <c r="F80" s="13" t="n"/>
      <c r="G80" s="15" t="n"/>
      <c r="H80" s="15" t="n"/>
      <c r="I80" s="15" t="n"/>
      <c r="J80" s="13" t="n"/>
      <c r="K80" s="13" t="n"/>
      <c r="L80" s="13" t="n"/>
      <c r="M80" s="14" t="n"/>
      <c r="N80" s="16" t="n"/>
      <c r="O80" s="11">
        <f>IF(N80="","",N80-M80-ReviewDays-BufferDays)</f>
        <v/>
      </c>
      <c r="P80" s="16" t="n"/>
      <c r="Q80" s="11">
        <f>IF(P80="","",P80+ReviewDays)</f>
        <v/>
      </c>
      <c r="R80" s="16" t="n"/>
      <c r="S80" s="12">
        <f>IF(P80="","",IF(R80="",TODAY()-P80,R80-P80))</f>
        <v/>
      </c>
      <c r="T80" s="13" t="n"/>
      <c r="U80" s="13" t="n"/>
      <c r="V80" s="12">
        <f>IF(OR(U80="Approved",U80="Approved as Noted",U80="Closed"),"",IF(P80="",IF(AND(O80&lt;&gt;"",TODAY()&gt;O80),TODAY()-O80,""),IF(R80="",IF(TODAY()&gt;Q80,TODAY()-Q80,""),"")))</f>
        <v/>
      </c>
      <c r="W80" s="13" t="n"/>
      <c r="X80" s="15" t="n"/>
    </row>
    <row r="81">
      <c r="A81" s="13" t="n"/>
      <c r="B81" s="14" t="n"/>
      <c r="C81" s="13" t="n"/>
      <c r="D81" s="15" t="n"/>
      <c r="E81" s="13" t="n"/>
      <c r="F81" s="13" t="n"/>
      <c r="G81" s="15" t="n"/>
      <c r="H81" s="15" t="n"/>
      <c r="I81" s="15" t="n"/>
      <c r="J81" s="13" t="n"/>
      <c r="K81" s="13" t="n"/>
      <c r="L81" s="13" t="n"/>
      <c r="M81" s="14" t="n"/>
      <c r="N81" s="16" t="n"/>
      <c r="O81" s="11">
        <f>IF(N81="","",N81-M81-ReviewDays-BufferDays)</f>
        <v/>
      </c>
      <c r="P81" s="16" t="n"/>
      <c r="Q81" s="11">
        <f>IF(P81="","",P81+ReviewDays)</f>
        <v/>
      </c>
      <c r="R81" s="16" t="n"/>
      <c r="S81" s="12">
        <f>IF(P81="","",IF(R81="",TODAY()-P81,R81-P81))</f>
        <v/>
      </c>
      <c r="T81" s="13" t="n"/>
      <c r="U81" s="13" t="n"/>
      <c r="V81" s="12">
        <f>IF(OR(U81="Approved",U81="Approved as Noted",U81="Closed"),"",IF(P81="",IF(AND(O81&lt;&gt;"",TODAY()&gt;O81),TODAY()-O81,""),IF(R81="",IF(TODAY()&gt;Q81,TODAY()-Q81,""),"")))</f>
        <v/>
      </c>
      <c r="W81" s="13" t="n"/>
      <c r="X81" s="15" t="n"/>
    </row>
    <row r="82">
      <c r="A82" s="13" t="n"/>
      <c r="B82" s="14" t="n"/>
      <c r="C82" s="13" t="n"/>
      <c r="D82" s="15" t="n"/>
      <c r="E82" s="13" t="n"/>
      <c r="F82" s="13" t="n"/>
      <c r="G82" s="15" t="n"/>
      <c r="H82" s="15" t="n"/>
      <c r="I82" s="15" t="n"/>
      <c r="J82" s="13" t="n"/>
      <c r="K82" s="13" t="n"/>
      <c r="L82" s="13" t="n"/>
      <c r="M82" s="14" t="n"/>
      <c r="N82" s="16" t="n"/>
      <c r="O82" s="11">
        <f>IF(N82="","",N82-M82-ReviewDays-BufferDays)</f>
        <v/>
      </c>
      <c r="P82" s="16" t="n"/>
      <c r="Q82" s="11">
        <f>IF(P82="","",P82+ReviewDays)</f>
        <v/>
      </c>
      <c r="R82" s="16" t="n"/>
      <c r="S82" s="12">
        <f>IF(P82="","",IF(R82="",TODAY()-P82,R82-P82))</f>
        <v/>
      </c>
      <c r="T82" s="13" t="n"/>
      <c r="U82" s="13" t="n"/>
      <c r="V82" s="12">
        <f>IF(OR(U82="Approved",U82="Approved as Noted",U82="Closed"),"",IF(P82="",IF(AND(O82&lt;&gt;"",TODAY()&gt;O82),TODAY()-O82,""),IF(R82="",IF(TODAY()&gt;Q82,TODAY()-Q82,""),"")))</f>
        <v/>
      </c>
      <c r="W82" s="13" t="n"/>
      <c r="X82" s="15" t="n"/>
    </row>
    <row r="83">
      <c r="A83" s="13" t="n"/>
      <c r="B83" s="14" t="n"/>
      <c r="C83" s="13" t="n"/>
      <c r="D83" s="15" t="n"/>
      <c r="E83" s="13" t="n"/>
      <c r="F83" s="13" t="n"/>
      <c r="G83" s="15" t="n"/>
      <c r="H83" s="15" t="n"/>
      <c r="I83" s="15" t="n"/>
      <c r="J83" s="13" t="n"/>
      <c r="K83" s="13" t="n"/>
      <c r="L83" s="13" t="n"/>
      <c r="M83" s="14" t="n"/>
      <c r="N83" s="16" t="n"/>
      <c r="O83" s="11">
        <f>IF(N83="","",N83-M83-ReviewDays-BufferDays)</f>
        <v/>
      </c>
      <c r="P83" s="16" t="n"/>
      <c r="Q83" s="11">
        <f>IF(P83="","",P83+ReviewDays)</f>
        <v/>
      </c>
      <c r="R83" s="16" t="n"/>
      <c r="S83" s="12">
        <f>IF(P83="","",IF(R83="",TODAY()-P83,R83-P83))</f>
        <v/>
      </c>
      <c r="T83" s="13" t="n"/>
      <c r="U83" s="13" t="n"/>
      <c r="V83" s="12">
        <f>IF(OR(U83="Approved",U83="Approved as Noted",U83="Closed"),"",IF(P83="",IF(AND(O83&lt;&gt;"",TODAY()&gt;O83),TODAY()-O83,""),IF(R83="",IF(TODAY()&gt;Q83,TODAY()-Q83,""),"")))</f>
        <v/>
      </c>
      <c r="W83" s="13" t="n"/>
      <c r="X83" s="15" t="n"/>
    </row>
    <row r="84">
      <c r="A84" s="13" t="n"/>
      <c r="B84" s="14" t="n"/>
      <c r="C84" s="13" t="n"/>
      <c r="D84" s="15" t="n"/>
      <c r="E84" s="13" t="n"/>
      <c r="F84" s="13" t="n"/>
      <c r="G84" s="15" t="n"/>
      <c r="H84" s="15" t="n"/>
      <c r="I84" s="15" t="n"/>
      <c r="J84" s="13" t="n"/>
      <c r="K84" s="13" t="n"/>
      <c r="L84" s="13" t="n"/>
      <c r="M84" s="14" t="n"/>
      <c r="N84" s="16" t="n"/>
      <c r="O84" s="11">
        <f>IF(N84="","",N84-M84-ReviewDays-BufferDays)</f>
        <v/>
      </c>
      <c r="P84" s="16" t="n"/>
      <c r="Q84" s="11">
        <f>IF(P84="","",P84+ReviewDays)</f>
        <v/>
      </c>
      <c r="R84" s="16" t="n"/>
      <c r="S84" s="12">
        <f>IF(P84="","",IF(R84="",TODAY()-P84,R84-P84))</f>
        <v/>
      </c>
      <c r="T84" s="13" t="n"/>
      <c r="U84" s="13" t="n"/>
      <c r="V84" s="12">
        <f>IF(OR(U84="Approved",U84="Approved as Noted",U84="Closed"),"",IF(P84="",IF(AND(O84&lt;&gt;"",TODAY()&gt;O84),TODAY()-O84,""),IF(R84="",IF(TODAY()&gt;Q84,TODAY()-Q84,""),"")))</f>
        <v/>
      </c>
      <c r="W84" s="13" t="n"/>
      <c r="X84" s="15" t="n"/>
    </row>
    <row r="85">
      <c r="A85" s="13" t="n"/>
      <c r="B85" s="14" t="n"/>
      <c r="C85" s="13" t="n"/>
      <c r="D85" s="15" t="n"/>
      <c r="E85" s="13" t="n"/>
      <c r="F85" s="13" t="n"/>
      <c r="G85" s="15" t="n"/>
      <c r="H85" s="15" t="n"/>
      <c r="I85" s="15" t="n"/>
      <c r="J85" s="13" t="n"/>
      <c r="K85" s="13" t="n"/>
      <c r="L85" s="13" t="n"/>
      <c r="M85" s="14" t="n"/>
      <c r="N85" s="16" t="n"/>
      <c r="O85" s="11">
        <f>IF(N85="","",N85-M85-ReviewDays-BufferDays)</f>
        <v/>
      </c>
      <c r="P85" s="16" t="n"/>
      <c r="Q85" s="11">
        <f>IF(P85="","",P85+ReviewDays)</f>
        <v/>
      </c>
      <c r="R85" s="16" t="n"/>
      <c r="S85" s="12">
        <f>IF(P85="","",IF(R85="",TODAY()-P85,R85-P85))</f>
        <v/>
      </c>
      <c r="T85" s="13" t="n"/>
      <c r="U85" s="13" t="n"/>
      <c r="V85" s="12">
        <f>IF(OR(U85="Approved",U85="Approved as Noted",U85="Closed"),"",IF(P85="",IF(AND(O85&lt;&gt;"",TODAY()&gt;O85),TODAY()-O85,""),IF(R85="",IF(TODAY()&gt;Q85,TODAY()-Q85,""),"")))</f>
        <v/>
      </c>
      <c r="W85" s="13" t="n"/>
      <c r="X85" s="15" t="n"/>
    </row>
    <row r="86">
      <c r="A86" s="13" t="n"/>
      <c r="B86" s="14" t="n"/>
      <c r="C86" s="13" t="n"/>
      <c r="D86" s="15" t="n"/>
      <c r="E86" s="13" t="n"/>
      <c r="F86" s="13" t="n"/>
      <c r="G86" s="15" t="n"/>
      <c r="H86" s="15" t="n"/>
      <c r="I86" s="15" t="n"/>
      <c r="J86" s="13" t="n"/>
      <c r="K86" s="13" t="n"/>
      <c r="L86" s="13" t="n"/>
      <c r="M86" s="14" t="n"/>
      <c r="N86" s="16" t="n"/>
      <c r="O86" s="11">
        <f>IF(N86="","",N86-M86-ReviewDays-BufferDays)</f>
        <v/>
      </c>
      <c r="P86" s="16" t="n"/>
      <c r="Q86" s="11">
        <f>IF(P86="","",P86+ReviewDays)</f>
        <v/>
      </c>
      <c r="R86" s="16" t="n"/>
      <c r="S86" s="12">
        <f>IF(P86="","",IF(R86="",TODAY()-P86,R86-P86))</f>
        <v/>
      </c>
      <c r="T86" s="13" t="n"/>
      <c r="U86" s="13" t="n"/>
      <c r="V86" s="12">
        <f>IF(OR(U86="Approved",U86="Approved as Noted",U86="Closed"),"",IF(P86="",IF(AND(O86&lt;&gt;"",TODAY()&gt;O86),TODAY()-O86,""),IF(R86="",IF(TODAY()&gt;Q86,TODAY()-Q86,""),"")))</f>
        <v/>
      </c>
      <c r="W86" s="13" t="n"/>
      <c r="X86" s="15" t="n"/>
    </row>
    <row r="87">
      <c r="A87" s="13" t="n"/>
      <c r="B87" s="14" t="n"/>
      <c r="C87" s="13" t="n"/>
      <c r="D87" s="15" t="n"/>
      <c r="E87" s="13" t="n"/>
      <c r="F87" s="13" t="n"/>
      <c r="G87" s="15" t="n"/>
      <c r="H87" s="15" t="n"/>
      <c r="I87" s="15" t="n"/>
      <c r="J87" s="13" t="n"/>
      <c r="K87" s="13" t="n"/>
      <c r="L87" s="13" t="n"/>
      <c r="M87" s="14" t="n"/>
      <c r="N87" s="16" t="n"/>
      <c r="O87" s="11">
        <f>IF(N87="","",N87-M87-ReviewDays-BufferDays)</f>
        <v/>
      </c>
      <c r="P87" s="16" t="n"/>
      <c r="Q87" s="11">
        <f>IF(P87="","",P87+ReviewDays)</f>
        <v/>
      </c>
      <c r="R87" s="16" t="n"/>
      <c r="S87" s="12">
        <f>IF(P87="","",IF(R87="",TODAY()-P87,R87-P87))</f>
        <v/>
      </c>
      <c r="T87" s="13" t="n"/>
      <c r="U87" s="13" t="n"/>
      <c r="V87" s="12">
        <f>IF(OR(U87="Approved",U87="Approved as Noted",U87="Closed"),"",IF(P87="",IF(AND(O87&lt;&gt;"",TODAY()&gt;O87),TODAY()-O87,""),IF(R87="",IF(TODAY()&gt;Q87,TODAY()-Q87,""),"")))</f>
        <v/>
      </c>
      <c r="W87" s="13" t="n"/>
      <c r="X87" s="15" t="n"/>
    </row>
    <row r="88">
      <c r="A88" s="13" t="n"/>
      <c r="B88" s="14" t="n"/>
      <c r="C88" s="13" t="n"/>
      <c r="D88" s="15" t="n"/>
      <c r="E88" s="13" t="n"/>
      <c r="F88" s="13" t="n"/>
      <c r="G88" s="15" t="n"/>
      <c r="H88" s="15" t="n"/>
      <c r="I88" s="15" t="n"/>
      <c r="J88" s="13" t="n"/>
      <c r="K88" s="13" t="n"/>
      <c r="L88" s="13" t="n"/>
      <c r="M88" s="14" t="n"/>
      <c r="N88" s="16" t="n"/>
      <c r="O88" s="11">
        <f>IF(N88="","",N88-M88-ReviewDays-BufferDays)</f>
        <v/>
      </c>
      <c r="P88" s="16" t="n"/>
      <c r="Q88" s="11">
        <f>IF(P88="","",P88+ReviewDays)</f>
        <v/>
      </c>
      <c r="R88" s="16" t="n"/>
      <c r="S88" s="12">
        <f>IF(P88="","",IF(R88="",TODAY()-P88,R88-P88))</f>
        <v/>
      </c>
      <c r="T88" s="13" t="n"/>
      <c r="U88" s="13" t="n"/>
      <c r="V88" s="12">
        <f>IF(OR(U88="Approved",U88="Approved as Noted",U88="Closed"),"",IF(P88="",IF(AND(O88&lt;&gt;"",TODAY()&gt;O88),TODAY()-O88,""),IF(R88="",IF(TODAY()&gt;Q88,TODAY()-Q88,""),"")))</f>
        <v/>
      </c>
      <c r="W88" s="13" t="n"/>
      <c r="X88" s="15" t="n"/>
    </row>
    <row r="89">
      <c r="A89" s="13" t="n"/>
      <c r="B89" s="14" t="n"/>
      <c r="C89" s="13" t="n"/>
      <c r="D89" s="15" t="n"/>
      <c r="E89" s="13" t="n"/>
      <c r="F89" s="13" t="n"/>
      <c r="G89" s="15" t="n"/>
      <c r="H89" s="15" t="n"/>
      <c r="I89" s="15" t="n"/>
      <c r="J89" s="13" t="n"/>
      <c r="K89" s="13" t="n"/>
      <c r="L89" s="13" t="n"/>
      <c r="M89" s="14" t="n"/>
      <c r="N89" s="16" t="n"/>
      <c r="O89" s="11">
        <f>IF(N89="","",N89-M89-ReviewDays-BufferDays)</f>
        <v/>
      </c>
      <c r="P89" s="16" t="n"/>
      <c r="Q89" s="11">
        <f>IF(P89="","",P89+ReviewDays)</f>
        <v/>
      </c>
      <c r="R89" s="16" t="n"/>
      <c r="S89" s="12">
        <f>IF(P89="","",IF(R89="",TODAY()-P89,R89-P89))</f>
        <v/>
      </c>
      <c r="T89" s="13" t="n"/>
      <c r="U89" s="13" t="n"/>
      <c r="V89" s="12">
        <f>IF(OR(U89="Approved",U89="Approved as Noted",U89="Closed"),"",IF(P89="",IF(AND(O89&lt;&gt;"",TODAY()&gt;O89),TODAY()-O89,""),IF(R89="",IF(TODAY()&gt;Q89,TODAY()-Q89,""),"")))</f>
        <v/>
      </c>
      <c r="W89" s="13" t="n"/>
      <c r="X89" s="15" t="n"/>
    </row>
    <row r="90">
      <c r="A90" s="13" t="n"/>
      <c r="B90" s="14" t="n"/>
      <c r="C90" s="13" t="n"/>
      <c r="D90" s="15" t="n"/>
      <c r="E90" s="13" t="n"/>
      <c r="F90" s="13" t="n"/>
      <c r="G90" s="15" t="n"/>
      <c r="H90" s="15" t="n"/>
      <c r="I90" s="15" t="n"/>
      <c r="J90" s="13" t="n"/>
      <c r="K90" s="13" t="n"/>
      <c r="L90" s="13" t="n"/>
      <c r="M90" s="14" t="n"/>
      <c r="N90" s="16" t="n"/>
      <c r="O90" s="11">
        <f>IF(N90="","",N90-M90-ReviewDays-BufferDays)</f>
        <v/>
      </c>
      <c r="P90" s="16" t="n"/>
      <c r="Q90" s="11">
        <f>IF(P90="","",P90+ReviewDays)</f>
        <v/>
      </c>
      <c r="R90" s="16" t="n"/>
      <c r="S90" s="12">
        <f>IF(P90="","",IF(R90="",TODAY()-P90,R90-P90))</f>
        <v/>
      </c>
      <c r="T90" s="13" t="n"/>
      <c r="U90" s="13" t="n"/>
      <c r="V90" s="12">
        <f>IF(OR(U90="Approved",U90="Approved as Noted",U90="Closed"),"",IF(P90="",IF(AND(O90&lt;&gt;"",TODAY()&gt;O90),TODAY()-O90,""),IF(R90="",IF(TODAY()&gt;Q90,TODAY()-Q90,""),"")))</f>
        <v/>
      </c>
      <c r="W90" s="13" t="n"/>
      <c r="X90" s="15" t="n"/>
    </row>
    <row r="91">
      <c r="A91" s="13" t="n"/>
      <c r="B91" s="14" t="n"/>
      <c r="C91" s="13" t="n"/>
      <c r="D91" s="15" t="n"/>
      <c r="E91" s="13" t="n"/>
      <c r="F91" s="13" t="n"/>
      <c r="G91" s="15" t="n"/>
      <c r="H91" s="15" t="n"/>
      <c r="I91" s="15" t="n"/>
      <c r="J91" s="13" t="n"/>
      <c r="K91" s="13" t="n"/>
      <c r="L91" s="13" t="n"/>
      <c r="M91" s="14" t="n"/>
      <c r="N91" s="16" t="n"/>
      <c r="O91" s="11">
        <f>IF(N91="","",N91-M91-ReviewDays-BufferDays)</f>
        <v/>
      </c>
      <c r="P91" s="16" t="n"/>
      <c r="Q91" s="11">
        <f>IF(P91="","",P91+ReviewDays)</f>
        <v/>
      </c>
      <c r="R91" s="16" t="n"/>
      <c r="S91" s="12">
        <f>IF(P91="","",IF(R91="",TODAY()-P91,R91-P91))</f>
        <v/>
      </c>
      <c r="T91" s="13" t="n"/>
      <c r="U91" s="13" t="n"/>
      <c r="V91" s="12">
        <f>IF(OR(U91="Approved",U91="Approved as Noted",U91="Closed"),"",IF(P91="",IF(AND(O91&lt;&gt;"",TODAY()&gt;O91),TODAY()-O91,""),IF(R91="",IF(TODAY()&gt;Q91,TODAY()-Q91,""),"")))</f>
        <v/>
      </c>
      <c r="W91" s="13" t="n"/>
      <c r="X91" s="15" t="n"/>
    </row>
    <row r="92">
      <c r="A92" s="13" t="n"/>
      <c r="B92" s="14" t="n"/>
      <c r="C92" s="13" t="n"/>
      <c r="D92" s="15" t="n"/>
      <c r="E92" s="13" t="n"/>
      <c r="F92" s="13" t="n"/>
      <c r="G92" s="15" t="n"/>
      <c r="H92" s="15" t="n"/>
      <c r="I92" s="15" t="n"/>
      <c r="J92" s="13" t="n"/>
      <c r="K92" s="13" t="n"/>
      <c r="L92" s="13" t="n"/>
      <c r="M92" s="14" t="n"/>
      <c r="N92" s="16" t="n"/>
      <c r="O92" s="11">
        <f>IF(N92="","",N92-M92-ReviewDays-BufferDays)</f>
        <v/>
      </c>
      <c r="P92" s="16" t="n"/>
      <c r="Q92" s="11">
        <f>IF(P92="","",P92+ReviewDays)</f>
        <v/>
      </c>
      <c r="R92" s="16" t="n"/>
      <c r="S92" s="12">
        <f>IF(P92="","",IF(R92="",TODAY()-P92,R92-P92))</f>
        <v/>
      </c>
      <c r="T92" s="13" t="n"/>
      <c r="U92" s="13" t="n"/>
      <c r="V92" s="12">
        <f>IF(OR(U92="Approved",U92="Approved as Noted",U92="Closed"),"",IF(P92="",IF(AND(O92&lt;&gt;"",TODAY()&gt;O92),TODAY()-O92,""),IF(R92="",IF(TODAY()&gt;Q92,TODAY()-Q92,""),"")))</f>
        <v/>
      </c>
      <c r="W92" s="13" t="n"/>
      <c r="X92" s="15" t="n"/>
    </row>
    <row r="93">
      <c r="A93" s="13" t="n"/>
      <c r="B93" s="14" t="n"/>
      <c r="C93" s="13" t="n"/>
      <c r="D93" s="15" t="n"/>
      <c r="E93" s="13" t="n"/>
      <c r="F93" s="13" t="n"/>
      <c r="G93" s="15" t="n"/>
      <c r="H93" s="15" t="n"/>
      <c r="I93" s="15" t="n"/>
      <c r="J93" s="13" t="n"/>
      <c r="K93" s="13" t="n"/>
      <c r="L93" s="13" t="n"/>
      <c r="M93" s="14" t="n"/>
      <c r="N93" s="16" t="n"/>
      <c r="O93" s="11">
        <f>IF(N93="","",N93-M93-ReviewDays-BufferDays)</f>
        <v/>
      </c>
      <c r="P93" s="16" t="n"/>
      <c r="Q93" s="11">
        <f>IF(P93="","",P93+ReviewDays)</f>
        <v/>
      </c>
      <c r="R93" s="16" t="n"/>
      <c r="S93" s="12">
        <f>IF(P93="","",IF(R93="",TODAY()-P93,R93-P93))</f>
        <v/>
      </c>
      <c r="T93" s="13" t="n"/>
      <c r="U93" s="13" t="n"/>
      <c r="V93" s="12">
        <f>IF(OR(U93="Approved",U93="Approved as Noted",U93="Closed"),"",IF(P93="",IF(AND(O93&lt;&gt;"",TODAY()&gt;O93),TODAY()-O93,""),IF(R93="",IF(TODAY()&gt;Q93,TODAY()-Q93,""),"")))</f>
        <v/>
      </c>
      <c r="W93" s="13" t="n"/>
      <c r="X93" s="15" t="n"/>
    </row>
    <row r="94">
      <c r="A94" s="13" t="n"/>
      <c r="B94" s="14" t="n"/>
      <c r="C94" s="13" t="n"/>
      <c r="D94" s="15" t="n"/>
      <c r="E94" s="13" t="n"/>
      <c r="F94" s="13" t="n"/>
      <c r="G94" s="15" t="n"/>
      <c r="H94" s="15" t="n"/>
      <c r="I94" s="15" t="n"/>
      <c r="J94" s="13" t="n"/>
      <c r="K94" s="13" t="n"/>
      <c r="L94" s="13" t="n"/>
      <c r="M94" s="14" t="n"/>
      <c r="N94" s="16" t="n"/>
      <c r="O94" s="11">
        <f>IF(N94="","",N94-M94-ReviewDays-BufferDays)</f>
        <v/>
      </c>
      <c r="P94" s="16" t="n"/>
      <c r="Q94" s="11">
        <f>IF(P94="","",P94+ReviewDays)</f>
        <v/>
      </c>
      <c r="R94" s="16" t="n"/>
      <c r="S94" s="12">
        <f>IF(P94="","",IF(R94="",TODAY()-P94,R94-P94))</f>
        <v/>
      </c>
      <c r="T94" s="13" t="n"/>
      <c r="U94" s="13" t="n"/>
      <c r="V94" s="12">
        <f>IF(OR(U94="Approved",U94="Approved as Noted",U94="Closed"),"",IF(P94="",IF(AND(O94&lt;&gt;"",TODAY()&gt;O94),TODAY()-O94,""),IF(R94="",IF(TODAY()&gt;Q94,TODAY()-Q94,""),"")))</f>
        <v/>
      </c>
      <c r="W94" s="13" t="n"/>
      <c r="X94" s="15" t="n"/>
    </row>
    <row r="95">
      <c r="A95" s="13" t="n"/>
      <c r="B95" s="14" t="n"/>
      <c r="C95" s="13" t="n"/>
      <c r="D95" s="15" t="n"/>
      <c r="E95" s="13" t="n"/>
      <c r="F95" s="13" t="n"/>
      <c r="G95" s="15" t="n"/>
      <c r="H95" s="15" t="n"/>
      <c r="I95" s="15" t="n"/>
      <c r="J95" s="13" t="n"/>
      <c r="K95" s="13" t="n"/>
      <c r="L95" s="13" t="n"/>
      <c r="M95" s="14" t="n"/>
      <c r="N95" s="16" t="n"/>
      <c r="O95" s="11">
        <f>IF(N95="","",N95-M95-ReviewDays-BufferDays)</f>
        <v/>
      </c>
      <c r="P95" s="16" t="n"/>
      <c r="Q95" s="11">
        <f>IF(P95="","",P95+ReviewDays)</f>
        <v/>
      </c>
      <c r="R95" s="16" t="n"/>
      <c r="S95" s="12">
        <f>IF(P95="","",IF(R95="",TODAY()-P95,R95-P95))</f>
        <v/>
      </c>
      <c r="T95" s="13" t="n"/>
      <c r="U95" s="13" t="n"/>
      <c r="V95" s="12">
        <f>IF(OR(U95="Approved",U95="Approved as Noted",U95="Closed"),"",IF(P95="",IF(AND(O95&lt;&gt;"",TODAY()&gt;O95),TODAY()-O95,""),IF(R95="",IF(TODAY()&gt;Q95,TODAY()-Q95,""),"")))</f>
        <v/>
      </c>
      <c r="W95" s="13" t="n"/>
      <c r="X95" s="15" t="n"/>
    </row>
    <row r="96">
      <c r="A96" s="13" t="n"/>
      <c r="B96" s="14" t="n"/>
      <c r="C96" s="13" t="n"/>
      <c r="D96" s="15" t="n"/>
      <c r="E96" s="13" t="n"/>
      <c r="F96" s="13" t="n"/>
      <c r="G96" s="15" t="n"/>
      <c r="H96" s="15" t="n"/>
      <c r="I96" s="15" t="n"/>
      <c r="J96" s="13" t="n"/>
      <c r="K96" s="13" t="n"/>
      <c r="L96" s="13" t="n"/>
      <c r="M96" s="14" t="n"/>
      <c r="N96" s="16" t="n"/>
      <c r="O96" s="11">
        <f>IF(N96="","",N96-M96-ReviewDays-BufferDays)</f>
        <v/>
      </c>
      <c r="P96" s="16" t="n"/>
      <c r="Q96" s="11">
        <f>IF(P96="","",P96+ReviewDays)</f>
        <v/>
      </c>
      <c r="R96" s="16" t="n"/>
      <c r="S96" s="12">
        <f>IF(P96="","",IF(R96="",TODAY()-P96,R96-P96))</f>
        <v/>
      </c>
      <c r="T96" s="13" t="n"/>
      <c r="U96" s="13" t="n"/>
      <c r="V96" s="12">
        <f>IF(OR(U96="Approved",U96="Approved as Noted",U96="Closed"),"",IF(P96="",IF(AND(O96&lt;&gt;"",TODAY()&gt;O96),TODAY()-O96,""),IF(R96="",IF(TODAY()&gt;Q96,TODAY()-Q96,""),"")))</f>
        <v/>
      </c>
      <c r="W96" s="13" t="n"/>
      <c r="X96" s="15" t="n"/>
    </row>
    <row r="97">
      <c r="A97" s="13" t="n"/>
      <c r="B97" s="14" t="n"/>
      <c r="C97" s="13" t="n"/>
      <c r="D97" s="15" t="n"/>
      <c r="E97" s="13" t="n"/>
      <c r="F97" s="13" t="n"/>
      <c r="G97" s="15" t="n"/>
      <c r="H97" s="15" t="n"/>
      <c r="I97" s="15" t="n"/>
      <c r="J97" s="13" t="n"/>
      <c r="K97" s="13" t="n"/>
      <c r="L97" s="13" t="n"/>
      <c r="M97" s="14" t="n"/>
      <c r="N97" s="16" t="n"/>
      <c r="O97" s="11">
        <f>IF(N97="","",N97-M97-ReviewDays-BufferDays)</f>
        <v/>
      </c>
      <c r="P97" s="16" t="n"/>
      <c r="Q97" s="11">
        <f>IF(P97="","",P97+ReviewDays)</f>
        <v/>
      </c>
      <c r="R97" s="16" t="n"/>
      <c r="S97" s="12">
        <f>IF(P97="","",IF(R97="",TODAY()-P97,R97-P97))</f>
        <v/>
      </c>
      <c r="T97" s="13" t="n"/>
      <c r="U97" s="13" t="n"/>
      <c r="V97" s="12">
        <f>IF(OR(U97="Approved",U97="Approved as Noted",U97="Closed"),"",IF(P97="",IF(AND(O97&lt;&gt;"",TODAY()&gt;O97),TODAY()-O97,""),IF(R97="",IF(TODAY()&gt;Q97,TODAY()-Q97,""),"")))</f>
        <v/>
      </c>
      <c r="W97" s="13" t="n"/>
      <c r="X97" s="15" t="n"/>
    </row>
    <row r="98">
      <c r="A98" s="13" t="n"/>
      <c r="B98" s="14" t="n"/>
      <c r="C98" s="13" t="n"/>
      <c r="D98" s="15" t="n"/>
      <c r="E98" s="13" t="n"/>
      <c r="F98" s="13" t="n"/>
      <c r="G98" s="15" t="n"/>
      <c r="H98" s="15" t="n"/>
      <c r="I98" s="15" t="n"/>
      <c r="J98" s="13" t="n"/>
      <c r="K98" s="13" t="n"/>
      <c r="L98" s="13" t="n"/>
      <c r="M98" s="14" t="n"/>
      <c r="N98" s="16" t="n"/>
      <c r="O98" s="11">
        <f>IF(N98="","",N98-M98-ReviewDays-BufferDays)</f>
        <v/>
      </c>
      <c r="P98" s="16" t="n"/>
      <c r="Q98" s="11">
        <f>IF(P98="","",P98+ReviewDays)</f>
        <v/>
      </c>
      <c r="R98" s="16" t="n"/>
      <c r="S98" s="12">
        <f>IF(P98="","",IF(R98="",TODAY()-P98,R98-P98))</f>
        <v/>
      </c>
      <c r="T98" s="13" t="n"/>
      <c r="U98" s="13" t="n"/>
      <c r="V98" s="12">
        <f>IF(OR(U98="Approved",U98="Approved as Noted",U98="Closed"),"",IF(P98="",IF(AND(O98&lt;&gt;"",TODAY()&gt;O98),TODAY()-O98,""),IF(R98="",IF(TODAY()&gt;Q98,TODAY()-Q98,""),"")))</f>
        <v/>
      </c>
      <c r="W98" s="13" t="n"/>
      <c r="X98" s="15" t="n"/>
    </row>
    <row r="99">
      <c r="A99" s="13" t="n"/>
      <c r="B99" s="14" t="n"/>
      <c r="C99" s="13" t="n"/>
      <c r="D99" s="15" t="n"/>
      <c r="E99" s="13" t="n"/>
      <c r="F99" s="13" t="n"/>
      <c r="G99" s="15" t="n"/>
      <c r="H99" s="15" t="n"/>
      <c r="I99" s="15" t="n"/>
      <c r="J99" s="13" t="n"/>
      <c r="K99" s="13" t="n"/>
      <c r="L99" s="13" t="n"/>
      <c r="M99" s="14" t="n"/>
      <c r="N99" s="16" t="n"/>
      <c r="O99" s="11">
        <f>IF(N99="","",N99-M99-ReviewDays-BufferDays)</f>
        <v/>
      </c>
      <c r="P99" s="16" t="n"/>
      <c r="Q99" s="11">
        <f>IF(P99="","",P99+ReviewDays)</f>
        <v/>
      </c>
      <c r="R99" s="16" t="n"/>
      <c r="S99" s="12">
        <f>IF(P99="","",IF(R99="",TODAY()-P99,R99-P99))</f>
        <v/>
      </c>
      <c r="T99" s="13" t="n"/>
      <c r="U99" s="13" t="n"/>
      <c r="V99" s="12">
        <f>IF(OR(U99="Approved",U99="Approved as Noted",U99="Closed"),"",IF(P99="",IF(AND(O99&lt;&gt;"",TODAY()&gt;O99),TODAY()-O99,""),IF(R99="",IF(TODAY()&gt;Q99,TODAY()-Q99,""),"")))</f>
        <v/>
      </c>
      <c r="W99" s="13" t="n"/>
      <c r="X99" s="15" t="n"/>
    </row>
    <row r="100">
      <c r="A100" s="13" t="n"/>
      <c r="B100" s="14" t="n"/>
      <c r="C100" s="13" t="n"/>
      <c r="D100" s="15" t="n"/>
      <c r="E100" s="13" t="n"/>
      <c r="F100" s="13" t="n"/>
      <c r="G100" s="15" t="n"/>
      <c r="H100" s="15" t="n"/>
      <c r="I100" s="15" t="n"/>
      <c r="J100" s="13" t="n"/>
      <c r="K100" s="13" t="n"/>
      <c r="L100" s="13" t="n"/>
      <c r="M100" s="14" t="n"/>
      <c r="N100" s="16" t="n"/>
      <c r="O100" s="11">
        <f>IF(N100="","",N100-M100-ReviewDays-BufferDays)</f>
        <v/>
      </c>
      <c r="P100" s="16" t="n"/>
      <c r="Q100" s="11">
        <f>IF(P100="","",P100+ReviewDays)</f>
        <v/>
      </c>
      <c r="R100" s="16" t="n"/>
      <c r="S100" s="12">
        <f>IF(P100="","",IF(R100="",TODAY()-P100,R100-P100))</f>
        <v/>
      </c>
      <c r="T100" s="13" t="n"/>
      <c r="U100" s="13" t="n"/>
      <c r="V100" s="12">
        <f>IF(OR(U100="Approved",U100="Approved as Noted",U100="Closed"),"",IF(P100="",IF(AND(O100&lt;&gt;"",TODAY()&gt;O100),TODAY()-O100,""),IF(R100="",IF(TODAY()&gt;Q100,TODAY()-Q100,""),"")))</f>
        <v/>
      </c>
      <c r="W100" s="13" t="n"/>
      <c r="X100" s="15" t="n"/>
    </row>
    <row r="101">
      <c r="A101" s="13" t="n"/>
      <c r="B101" s="14" t="n"/>
      <c r="C101" s="13" t="n"/>
      <c r="D101" s="15" t="n"/>
      <c r="E101" s="13" t="n"/>
      <c r="F101" s="13" t="n"/>
      <c r="G101" s="15" t="n"/>
      <c r="H101" s="15" t="n"/>
      <c r="I101" s="15" t="n"/>
      <c r="J101" s="13" t="n"/>
      <c r="K101" s="13" t="n"/>
      <c r="L101" s="13" t="n"/>
      <c r="M101" s="14" t="n"/>
      <c r="N101" s="16" t="n"/>
      <c r="O101" s="11">
        <f>IF(N101="","",N101-M101-ReviewDays-BufferDays)</f>
        <v/>
      </c>
      <c r="P101" s="16" t="n"/>
      <c r="Q101" s="11">
        <f>IF(P101="","",P101+ReviewDays)</f>
        <v/>
      </c>
      <c r="R101" s="16" t="n"/>
      <c r="S101" s="12">
        <f>IF(P101="","",IF(R101="",TODAY()-P101,R101-P101))</f>
        <v/>
      </c>
      <c r="T101" s="13" t="n"/>
      <c r="U101" s="13" t="n"/>
      <c r="V101" s="12">
        <f>IF(OR(U101="Approved",U101="Approved as Noted",U101="Closed"),"",IF(P101="",IF(AND(O101&lt;&gt;"",TODAY()&gt;O101),TODAY()-O101,""),IF(R101="",IF(TODAY()&gt;Q101,TODAY()-Q101,""),"")))</f>
        <v/>
      </c>
      <c r="W101" s="13" t="n"/>
      <c r="X101" s="15" t="n"/>
    </row>
    <row r="102">
      <c r="A102" s="13" t="n"/>
      <c r="B102" s="14" t="n"/>
      <c r="C102" s="13" t="n"/>
      <c r="D102" s="15" t="n"/>
      <c r="E102" s="13" t="n"/>
      <c r="F102" s="13" t="n"/>
      <c r="G102" s="15" t="n"/>
      <c r="H102" s="15" t="n"/>
      <c r="I102" s="15" t="n"/>
      <c r="J102" s="13" t="n"/>
      <c r="K102" s="13" t="n"/>
      <c r="L102" s="13" t="n"/>
      <c r="M102" s="14" t="n"/>
      <c r="N102" s="16" t="n"/>
      <c r="O102" s="11">
        <f>IF(N102="","",N102-M102-ReviewDays-BufferDays)</f>
        <v/>
      </c>
      <c r="P102" s="16" t="n"/>
      <c r="Q102" s="11">
        <f>IF(P102="","",P102+ReviewDays)</f>
        <v/>
      </c>
      <c r="R102" s="16" t="n"/>
      <c r="S102" s="12">
        <f>IF(P102="","",IF(R102="",TODAY()-P102,R102-P102))</f>
        <v/>
      </c>
      <c r="T102" s="13" t="n"/>
      <c r="U102" s="13" t="n"/>
      <c r="V102" s="12">
        <f>IF(OR(U102="Approved",U102="Approved as Noted",U102="Closed"),"",IF(P102="",IF(AND(O102&lt;&gt;"",TODAY()&gt;O102),TODAY()-O102,""),IF(R102="",IF(TODAY()&gt;Q102,TODAY()-Q102,""),"")))</f>
        <v/>
      </c>
      <c r="W102" s="13" t="n"/>
      <c r="X102" s="15" t="n"/>
    </row>
    <row r="103">
      <c r="A103" s="13" t="n"/>
      <c r="B103" s="14" t="n"/>
      <c r="C103" s="13" t="n"/>
      <c r="D103" s="15" t="n"/>
      <c r="E103" s="13" t="n"/>
      <c r="F103" s="13" t="n"/>
      <c r="G103" s="15" t="n"/>
      <c r="H103" s="15" t="n"/>
      <c r="I103" s="15" t="n"/>
      <c r="J103" s="13" t="n"/>
      <c r="K103" s="13" t="n"/>
      <c r="L103" s="13" t="n"/>
      <c r="M103" s="14" t="n"/>
      <c r="N103" s="16" t="n"/>
      <c r="O103" s="11">
        <f>IF(N103="","",N103-M103-ReviewDays-BufferDays)</f>
        <v/>
      </c>
      <c r="P103" s="16" t="n"/>
      <c r="Q103" s="11">
        <f>IF(P103="","",P103+ReviewDays)</f>
        <v/>
      </c>
      <c r="R103" s="16" t="n"/>
      <c r="S103" s="12">
        <f>IF(P103="","",IF(R103="",TODAY()-P103,R103-P103))</f>
        <v/>
      </c>
      <c r="T103" s="13" t="n"/>
      <c r="U103" s="13" t="n"/>
      <c r="V103" s="12">
        <f>IF(OR(U103="Approved",U103="Approved as Noted",U103="Closed"),"",IF(P103="",IF(AND(O103&lt;&gt;"",TODAY()&gt;O103),TODAY()-O103,""),IF(R103="",IF(TODAY()&gt;Q103,TODAY()-Q103,""),"")))</f>
        <v/>
      </c>
      <c r="W103" s="13" t="n"/>
      <c r="X103" s="15" t="n"/>
    </row>
    <row r="104">
      <c r="A104" s="13" t="n"/>
      <c r="B104" s="14" t="n"/>
      <c r="C104" s="13" t="n"/>
      <c r="D104" s="15" t="n"/>
      <c r="E104" s="13" t="n"/>
      <c r="F104" s="13" t="n"/>
      <c r="G104" s="15" t="n"/>
      <c r="H104" s="15" t="n"/>
      <c r="I104" s="15" t="n"/>
      <c r="J104" s="13" t="n"/>
      <c r="K104" s="13" t="n"/>
      <c r="L104" s="13" t="n"/>
      <c r="M104" s="14" t="n"/>
      <c r="N104" s="16" t="n"/>
      <c r="O104" s="11">
        <f>IF(N104="","",N104-M104-ReviewDays-BufferDays)</f>
        <v/>
      </c>
      <c r="P104" s="16" t="n"/>
      <c r="Q104" s="11">
        <f>IF(P104="","",P104+ReviewDays)</f>
        <v/>
      </c>
      <c r="R104" s="16" t="n"/>
      <c r="S104" s="12">
        <f>IF(P104="","",IF(R104="",TODAY()-P104,R104-P104))</f>
        <v/>
      </c>
      <c r="T104" s="13" t="n"/>
      <c r="U104" s="13" t="n"/>
      <c r="V104" s="12">
        <f>IF(OR(U104="Approved",U104="Approved as Noted",U104="Closed"),"",IF(P104="",IF(AND(O104&lt;&gt;"",TODAY()&gt;O104),TODAY()-O104,""),IF(R104="",IF(TODAY()&gt;Q104,TODAY()-Q104,""),"")))</f>
        <v/>
      </c>
      <c r="W104" s="13" t="n"/>
      <c r="X104" s="15" t="n"/>
    </row>
    <row r="105">
      <c r="A105" s="13" t="n"/>
      <c r="B105" s="14" t="n"/>
      <c r="C105" s="13" t="n"/>
      <c r="D105" s="15" t="n"/>
      <c r="E105" s="13" t="n"/>
      <c r="F105" s="13" t="n"/>
      <c r="G105" s="15" t="n"/>
      <c r="H105" s="15" t="n"/>
      <c r="I105" s="15" t="n"/>
      <c r="J105" s="13" t="n"/>
      <c r="K105" s="13" t="n"/>
      <c r="L105" s="13" t="n"/>
      <c r="M105" s="14" t="n"/>
      <c r="N105" s="16" t="n"/>
      <c r="O105" s="11">
        <f>IF(N105="","",N105-M105-ReviewDays-BufferDays)</f>
        <v/>
      </c>
      <c r="P105" s="16" t="n"/>
      <c r="Q105" s="11">
        <f>IF(P105="","",P105+ReviewDays)</f>
        <v/>
      </c>
      <c r="R105" s="16" t="n"/>
      <c r="S105" s="12">
        <f>IF(P105="","",IF(R105="",TODAY()-P105,R105-P105))</f>
        <v/>
      </c>
      <c r="T105" s="13" t="n"/>
      <c r="U105" s="13" t="n"/>
      <c r="V105" s="12">
        <f>IF(OR(U105="Approved",U105="Approved as Noted",U105="Closed"),"",IF(P105="",IF(AND(O105&lt;&gt;"",TODAY()&gt;O105),TODAY()-O105,""),IF(R105="",IF(TODAY()&gt;Q105,TODAY()-Q105,""),"")))</f>
        <v/>
      </c>
      <c r="W105" s="13" t="n"/>
      <c r="X105" s="15" t="n"/>
    </row>
    <row r="106">
      <c r="A106" s="13" t="n"/>
      <c r="B106" s="14" t="n"/>
      <c r="C106" s="13" t="n"/>
      <c r="D106" s="15" t="n"/>
      <c r="E106" s="13" t="n"/>
      <c r="F106" s="13" t="n"/>
      <c r="G106" s="15" t="n"/>
      <c r="H106" s="15" t="n"/>
      <c r="I106" s="15" t="n"/>
      <c r="J106" s="13" t="n"/>
      <c r="K106" s="13" t="n"/>
      <c r="L106" s="13" t="n"/>
      <c r="M106" s="14" t="n"/>
      <c r="N106" s="16" t="n"/>
      <c r="O106" s="11">
        <f>IF(N106="","",N106-M106-ReviewDays-BufferDays)</f>
        <v/>
      </c>
      <c r="P106" s="16" t="n"/>
      <c r="Q106" s="11">
        <f>IF(P106="","",P106+ReviewDays)</f>
        <v/>
      </c>
      <c r="R106" s="16" t="n"/>
      <c r="S106" s="12">
        <f>IF(P106="","",IF(R106="",TODAY()-P106,R106-P106))</f>
        <v/>
      </c>
      <c r="T106" s="13" t="n"/>
      <c r="U106" s="13" t="n"/>
      <c r="V106" s="12">
        <f>IF(OR(U106="Approved",U106="Approved as Noted",U106="Closed"),"",IF(P106="",IF(AND(O106&lt;&gt;"",TODAY()&gt;O106),TODAY()-O106,""),IF(R106="",IF(TODAY()&gt;Q106,TODAY()-Q106,""),"")))</f>
        <v/>
      </c>
      <c r="W106" s="13" t="n"/>
      <c r="X106" s="15" t="n"/>
    </row>
    <row r="107">
      <c r="A107" s="13" t="n"/>
      <c r="B107" s="14" t="n"/>
      <c r="C107" s="13" t="n"/>
      <c r="D107" s="15" t="n"/>
      <c r="E107" s="13" t="n"/>
      <c r="F107" s="13" t="n"/>
      <c r="G107" s="15" t="n"/>
      <c r="H107" s="15" t="n"/>
      <c r="I107" s="15" t="n"/>
      <c r="J107" s="13" t="n"/>
      <c r="K107" s="13" t="n"/>
      <c r="L107" s="13" t="n"/>
      <c r="M107" s="14" t="n"/>
      <c r="N107" s="16" t="n"/>
      <c r="O107" s="11">
        <f>IF(N107="","",N107-M107-ReviewDays-BufferDays)</f>
        <v/>
      </c>
      <c r="P107" s="16" t="n"/>
      <c r="Q107" s="11">
        <f>IF(P107="","",P107+ReviewDays)</f>
        <v/>
      </c>
      <c r="R107" s="16" t="n"/>
      <c r="S107" s="12">
        <f>IF(P107="","",IF(R107="",TODAY()-P107,R107-P107))</f>
        <v/>
      </c>
      <c r="T107" s="13" t="n"/>
      <c r="U107" s="13" t="n"/>
      <c r="V107" s="12">
        <f>IF(OR(U107="Approved",U107="Approved as Noted",U107="Closed"),"",IF(P107="",IF(AND(O107&lt;&gt;"",TODAY()&gt;O107),TODAY()-O107,""),IF(R107="",IF(TODAY()&gt;Q107,TODAY()-Q107,""),"")))</f>
        <v/>
      </c>
      <c r="W107" s="13" t="n"/>
      <c r="X107" s="15" t="n"/>
    </row>
    <row r="108">
      <c r="A108" s="13" t="n"/>
      <c r="B108" s="14" t="n"/>
      <c r="C108" s="13" t="n"/>
      <c r="D108" s="15" t="n"/>
      <c r="E108" s="13" t="n"/>
      <c r="F108" s="13" t="n"/>
      <c r="G108" s="15" t="n"/>
      <c r="H108" s="15" t="n"/>
      <c r="I108" s="15" t="n"/>
      <c r="J108" s="13" t="n"/>
      <c r="K108" s="13" t="n"/>
      <c r="L108" s="13" t="n"/>
      <c r="M108" s="14" t="n"/>
      <c r="N108" s="16" t="n"/>
      <c r="O108" s="11">
        <f>IF(N108="","",N108-M108-ReviewDays-BufferDays)</f>
        <v/>
      </c>
      <c r="P108" s="16" t="n"/>
      <c r="Q108" s="11">
        <f>IF(P108="","",P108+ReviewDays)</f>
        <v/>
      </c>
      <c r="R108" s="16" t="n"/>
      <c r="S108" s="12">
        <f>IF(P108="","",IF(R108="",TODAY()-P108,R108-P108))</f>
        <v/>
      </c>
      <c r="T108" s="13" t="n"/>
      <c r="U108" s="13" t="n"/>
      <c r="V108" s="12">
        <f>IF(OR(U108="Approved",U108="Approved as Noted",U108="Closed"),"",IF(P108="",IF(AND(O108&lt;&gt;"",TODAY()&gt;O108),TODAY()-O108,""),IF(R108="",IF(TODAY()&gt;Q108,TODAY()-Q108,""),"")))</f>
        <v/>
      </c>
      <c r="W108" s="13" t="n"/>
      <c r="X108" s="15" t="n"/>
    </row>
    <row r="109">
      <c r="A109" s="13" t="n"/>
      <c r="B109" s="14" t="n"/>
      <c r="C109" s="13" t="n"/>
      <c r="D109" s="15" t="n"/>
      <c r="E109" s="13" t="n"/>
      <c r="F109" s="13" t="n"/>
      <c r="G109" s="15" t="n"/>
      <c r="H109" s="15" t="n"/>
      <c r="I109" s="15" t="n"/>
      <c r="J109" s="13" t="n"/>
      <c r="K109" s="13" t="n"/>
      <c r="L109" s="13" t="n"/>
      <c r="M109" s="14" t="n"/>
      <c r="N109" s="16" t="n"/>
      <c r="O109" s="11">
        <f>IF(N109="","",N109-M109-ReviewDays-BufferDays)</f>
        <v/>
      </c>
      <c r="P109" s="16" t="n"/>
      <c r="Q109" s="11">
        <f>IF(P109="","",P109+ReviewDays)</f>
        <v/>
      </c>
      <c r="R109" s="16" t="n"/>
      <c r="S109" s="12">
        <f>IF(P109="","",IF(R109="",TODAY()-P109,R109-P109))</f>
        <v/>
      </c>
      <c r="T109" s="13" t="n"/>
      <c r="U109" s="13" t="n"/>
      <c r="V109" s="12">
        <f>IF(OR(U109="Approved",U109="Approved as Noted",U109="Closed"),"",IF(P109="",IF(AND(O109&lt;&gt;"",TODAY()&gt;O109),TODAY()-O109,""),IF(R109="",IF(TODAY()&gt;Q109,TODAY()-Q109,""),"")))</f>
        <v/>
      </c>
      <c r="W109" s="13" t="n"/>
      <c r="X109" s="15" t="n"/>
    </row>
    <row r="110">
      <c r="A110" s="13" t="n"/>
      <c r="B110" s="14" t="n"/>
      <c r="C110" s="13" t="n"/>
      <c r="D110" s="15" t="n"/>
      <c r="E110" s="13" t="n"/>
      <c r="F110" s="13" t="n"/>
      <c r="G110" s="15" t="n"/>
      <c r="H110" s="15" t="n"/>
      <c r="I110" s="15" t="n"/>
      <c r="J110" s="13" t="n"/>
      <c r="K110" s="13" t="n"/>
      <c r="L110" s="13" t="n"/>
      <c r="M110" s="14" t="n"/>
      <c r="N110" s="16" t="n"/>
      <c r="O110" s="11">
        <f>IF(N110="","",N110-M110-ReviewDays-BufferDays)</f>
        <v/>
      </c>
      <c r="P110" s="16" t="n"/>
      <c r="Q110" s="11">
        <f>IF(P110="","",P110+ReviewDays)</f>
        <v/>
      </c>
      <c r="R110" s="16" t="n"/>
      <c r="S110" s="12">
        <f>IF(P110="","",IF(R110="",TODAY()-P110,R110-P110))</f>
        <v/>
      </c>
      <c r="T110" s="13" t="n"/>
      <c r="U110" s="13" t="n"/>
      <c r="V110" s="12">
        <f>IF(OR(U110="Approved",U110="Approved as Noted",U110="Closed"),"",IF(P110="",IF(AND(O110&lt;&gt;"",TODAY()&gt;O110),TODAY()-O110,""),IF(R110="",IF(TODAY()&gt;Q110,TODAY()-Q110,""),"")))</f>
        <v/>
      </c>
      <c r="W110" s="13" t="n"/>
      <c r="X110" s="15" t="n"/>
    </row>
    <row r="111">
      <c r="A111" s="13" t="n"/>
      <c r="B111" s="14" t="n"/>
      <c r="C111" s="13" t="n"/>
      <c r="D111" s="15" t="n"/>
      <c r="E111" s="13" t="n"/>
      <c r="F111" s="13" t="n"/>
      <c r="G111" s="15" t="n"/>
      <c r="H111" s="15" t="n"/>
      <c r="I111" s="15" t="n"/>
      <c r="J111" s="13" t="n"/>
      <c r="K111" s="13" t="n"/>
      <c r="L111" s="13" t="n"/>
      <c r="M111" s="14" t="n"/>
      <c r="N111" s="16" t="n"/>
      <c r="O111" s="11">
        <f>IF(N111="","",N111-M111-ReviewDays-BufferDays)</f>
        <v/>
      </c>
      <c r="P111" s="16" t="n"/>
      <c r="Q111" s="11">
        <f>IF(P111="","",P111+ReviewDays)</f>
        <v/>
      </c>
      <c r="R111" s="16" t="n"/>
      <c r="S111" s="12">
        <f>IF(P111="","",IF(R111="",TODAY()-P111,R111-P111))</f>
        <v/>
      </c>
      <c r="T111" s="13" t="n"/>
      <c r="U111" s="13" t="n"/>
      <c r="V111" s="12">
        <f>IF(OR(U111="Approved",U111="Approved as Noted",U111="Closed"),"",IF(P111="",IF(AND(O111&lt;&gt;"",TODAY()&gt;O111),TODAY()-O111,""),IF(R111="",IF(TODAY()&gt;Q111,TODAY()-Q111,""),"")))</f>
        <v/>
      </c>
      <c r="W111" s="13" t="n"/>
      <c r="X111" s="15" t="n"/>
    </row>
    <row r="112">
      <c r="A112" s="13" t="n"/>
      <c r="B112" s="14" t="n"/>
      <c r="C112" s="13" t="n"/>
      <c r="D112" s="15" t="n"/>
      <c r="E112" s="13" t="n"/>
      <c r="F112" s="13" t="n"/>
      <c r="G112" s="15" t="n"/>
      <c r="H112" s="15" t="n"/>
      <c r="I112" s="15" t="n"/>
      <c r="J112" s="13" t="n"/>
      <c r="K112" s="13" t="n"/>
      <c r="L112" s="13" t="n"/>
      <c r="M112" s="14" t="n"/>
      <c r="N112" s="16" t="n"/>
      <c r="O112" s="11">
        <f>IF(N112="","",N112-M112-ReviewDays-BufferDays)</f>
        <v/>
      </c>
      <c r="P112" s="16" t="n"/>
      <c r="Q112" s="11">
        <f>IF(P112="","",P112+ReviewDays)</f>
        <v/>
      </c>
      <c r="R112" s="16" t="n"/>
      <c r="S112" s="12">
        <f>IF(P112="","",IF(R112="",TODAY()-P112,R112-P112))</f>
        <v/>
      </c>
      <c r="T112" s="13" t="n"/>
      <c r="U112" s="13" t="n"/>
      <c r="V112" s="12">
        <f>IF(OR(U112="Approved",U112="Approved as Noted",U112="Closed"),"",IF(P112="",IF(AND(O112&lt;&gt;"",TODAY()&gt;O112),TODAY()-O112,""),IF(R112="",IF(TODAY()&gt;Q112,TODAY()-Q112,""),"")))</f>
        <v/>
      </c>
      <c r="W112" s="13" t="n"/>
      <c r="X112" s="15" t="n"/>
    </row>
    <row r="113">
      <c r="A113" s="13" t="n"/>
      <c r="B113" s="14" t="n"/>
      <c r="C113" s="13" t="n"/>
      <c r="D113" s="15" t="n"/>
      <c r="E113" s="13" t="n"/>
      <c r="F113" s="13" t="n"/>
      <c r="G113" s="15" t="n"/>
      <c r="H113" s="15" t="n"/>
      <c r="I113" s="15" t="n"/>
      <c r="J113" s="13" t="n"/>
      <c r="K113" s="13" t="n"/>
      <c r="L113" s="13" t="n"/>
      <c r="M113" s="14" t="n"/>
      <c r="N113" s="16" t="n"/>
      <c r="O113" s="11">
        <f>IF(N113="","",N113-M113-ReviewDays-BufferDays)</f>
        <v/>
      </c>
      <c r="P113" s="16" t="n"/>
      <c r="Q113" s="11">
        <f>IF(P113="","",P113+ReviewDays)</f>
        <v/>
      </c>
      <c r="R113" s="16" t="n"/>
      <c r="S113" s="12">
        <f>IF(P113="","",IF(R113="",TODAY()-P113,R113-P113))</f>
        <v/>
      </c>
      <c r="T113" s="13" t="n"/>
      <c r="U113" s="13" t="n"/>
      <c r="V113" s="12">
        <f>IF(OR(U113="Approved",U113="Approved as Noted",U113="Closed"),"",IF(P113="",IF(AND(O113&lt;&gt;"",TODAY()&gt;O113),TODAY()-O113,""),IF(R113="",IF(TODAY()&gt;Q113,TODAY()-Q113,""),"")))</f>
        <v/>
      </c>
      <c r="W113" s="13" t="n"/>
      <c r="X113" s="15" t="n"/>
    </row>
    <row r="114">
      <c r="A114" s="13" t="n"/>
      <c r="B114" s="14" t="n"/>
      <c r="C114" s="13" t="n"/>
      <c r="D114" s="15" t="n"/>
      <c r="E114" s="13" t="n"/>
      <c r="F114" s="13" t="n"/>
      <c r="G114" s="15" t="n"/>
      <c r="H114" s="15" t="n"/>
      <c r="I114" s="15" t="n"/>
      <c r="J114" s="13" t="n"/>
      <c r="K114" s="13" t="n"/>
      <c r="L114" s="13" t="n"/>
      <c r="M114" s="14" t="n"/>
      <c r="N114" s="16" t="n"/>
      <c r="O114" s="11">
        <f>IF(N114="","",N114-M114-ReviewDays-BufferDays)</f>
        <v/>
      </c>
      <c r="P114" s="16" t="n"/>
      <c r="Q114" s="11">
        <f>IF(P114="","",P114+ReviewDays)</f>
        <v/>
      </c>
      <c r="R114" s="16" t="n"/>
      <c r="S114" s="12">
        <f>IF(P114="","",IF(R114="",TODAY()-P114,R114-P114))</f>
        <v/>
      </c>
      <c r="T114" s="13" t="n"/>
      <c r="U114" s="13" t="n"/>
      <c r="V114" s="12">
        <f>IF(OR(U114="Approved",U114="Approved as Noted",U114="Closed"),"",IF(P114="",IF(AND(O114&lt;&gt;"",TODAY()&gt;O114),TODAY()-O114,""),IF(R114="",IF(TODAY()&gt;Q114,TODAY()-Q114,""),"")))</f>
        <v/>
      </c>
      <c r="W114" s="13" t="n"/>
      <c r="X114" s="15" t="n"/>
    </row>
    <row r="115">
      <c r="A115" s="13" t="n"/>
      <c r="B115" s="14" t="n"/>
      <c r="C115" s="13" t="n"/>
      <c r="D115" s="15" t="n"/>
      <c r="E115" s="13" t="n"/>
      <c r="F115" s="13" t="n"/>
      <c r="G115" s="15" t="n"/>
      <c r="H115" s="15" t="n"/>
      <c r="I115" s="15" t="n"/>
      <c r="J115" s="13" t="n"/>
      <c r="K115" s="13" t="n"/>
      <c r="L115" s="13" t="n"/>
      <c r="M115" s="14" t="n"/>
      <c r="N115" s="16" t="n"/>
      <c r="O115" s="11">
        <f>IF(N115="","",N115-M115-ReviewDays-BufferDays)</f>
        <v/>
      </c>
      <c r="P115" s="16" t="n"/>
      <c r="Q115" s="11">
        <f>IF(P115="","",P115+ReviewDays)</f>
        <v/>
      </c>
      <c r="R115" s="16" t="n"/>
      <c r="S115" s="12">
        <f>IF(P115="","",IF(R115="",TODAY()-P115,R115-P115))</f>
        <v/>
      </c>
      <c r="T115" s="13" t="n"/>
      <c r="U115" s="13" t="n"/>
      <c r="V115" s="12">
        <f>IF(OR(U115="Approved",U115="Approved as Noted",U115="Closed"),"",IF(P115="",IF(AND(O115&lt;&gt;"",TODAY()&gt;O115),TODAY()-O115,""),IF(R115="",IF(TODAY()&gt;Q115,TODAY()-Q115,""),"")))</f>
        <v/>
      </c>
      <c r="W115" s="13" t="n"/>
      <c r="X115" s="15" t="n"/>
    </row>
    <row r="116">
      <c r="A116" s="13" t="n"/>
      <c r="B116" s="14" t="n"/>
      <c r="C116" s="13" t="n"/>
      <c r="D116" s="15" t="n"/>
      <c r="E116" s="13" t="n"/>
      <c r="F116" s="13" t="n"/>
      <c r="G116" s="15" t="n"/>
      <c r="H116" s="15" t="n"/>
      <c r="I116" s="15" t="n"/>
      <c r="J116" s="13" t="n"/>
      <c r="K116" s="13" t="n"/>
      <c r="L116" s="13" t="n"/>
      <c r="M116" s="14" t="n"/>
      <c r="N116" s="16" t="n"/>
      <c r="O116" s="11">
        <f>IF(N116="","",N116-M116-ReviewDays-BufferDays)</f>
        <v/>
      </c>
      <c r="P116" s="16" t="n"/>
      <c r="Q116" s="11">
        <f>IF(P116="","",P116+ReviewDays)</f>
        <v/>
      </c>
      <c r="R116" s="16" t="n"/>
      <c r="S116" s="12">
        <f>IF(P116="","",IF(R116="",TODAY()-P116,R116-P116))</f>
        <v/>
      </c>
      <c r="T116" s="13" t="n"/>
      <c r="U116" s="13" t="n"/>
      <c r="V116" s="12">
        <f>IF(OR(U116="Approved",U116="Approved as Noted",U116="Closed"),"",IF(P116="",IF(AND(O116&lt;&gt;"",TODAY()&gt;O116),TODAY()-O116,""),IF(R116="",IF(TODAY()&gt;Q116,TODAY()-Q116,""),"")))</f>
        <v/>
      </c>
      <c r="W116" s="13" t="n"/>
      <c r="X116" s="15" t="n"/>
    </row>
    <row r="117">
      <c r="A117" s="13" t="n"/>
      <c r="B117" s="14" t="n"/>
      <c r="C117" s="13" t="n"/>
      <c r="D117" s="15" t="n"/>
      <c r="E117" s="13" t="n"/>
      <c r="F117" s="13" t="n"/>
      <c r="G117" s="15" t="n"/>
      <c r="H117" s="15" t="n"/>
      <c r="I117" s="15" t="n"/>
      <c r="J117" s="13" t="n"/>
      <c r="K117" s="13" t="n"/>
      <c r="L117" s="13" t="n"/>
      <c r="M117" s="14" t="n"/>
      <c r="N117" s="16" t="n"/>
      <c r="O117" s="11">
        <f>IF(N117="","",N117-M117-ReviewDays-BufferDays)</f>
        <v/>
      </c>
      <c r="P117" s="16" t="n"/>
      <c r="Q117" s="11">
        <f>IF(P117="","",P117+ReviewDays)</f>
        <v/>
      </c>
      <c r="R117" s="16" t="n"/>
      <c r="S117" s="12">
        <f>IF(P117="","",IF(R117="",TODAY()-P117,R117-P117))</f>
        <v/>
      </c>
      <c r="T117" s="13" t="n"/>
      <c r="U117" s="13" t="n"/>
      <c r="V117" s="12">
        <f>IF(OR(U117="Approved",U117="Approved as Noted",U117="Closed"),"",IF(P117="",IF(AND(O117&lt;&gt;"",TODAY()&gt;O117),TODAY()-O117,""),IF(R117="",IF(TODAY()&gt;Q117,TODAY()-Q117,""),"")))</f>
        <v/>
      </c>
      <c r="W117" s="13" t="n"/>
      <c r="X117" s="15" t="n"/>
    </row>
    <row r="118">
      <c r="A118" s="13" t="n"/>
      <c r="B118" s="14" t="n"/>
      <c r="C118" s="13" t="n"/>
      <c r="D118" s="15" t="n"/>
      <c r="E118" s="13" t="n"/>
      <c r="F118" s="13" t="n"/>
      <c r="G118" s="15" t="n"/>
      <c r="H118" s="15" t="n"/>
      <c r="I118" s="15" t="n"/>
      <c r="J118" s="13" t="n"/>
      <c r="K118" s="13" t="n"/>
      <c r="L118" s="13" t="n"/>
      <c r="M118" s="14" t="n"/>
      <c r="N118" s="16" t="n"/>
      <c r="O118" s="11">
        <f>IF(N118="","",N118-M118-ReviewDays-BufferDays)</f>
        <v/>
      </c>
      <c r="P118" s="16" t="n"/>
      <c r="Q118" s="11">
        <f>IF(P118="","",P118+ReviewDays)</f>
        <v/>
      </c>
      <c r="R118" s="16" t="n"/>
      <c r="S118" s="12">
        <f>IF(P118="","",IF(R118="",TODAY()-P118,R118-P118))</f>
        <v/>
      </c>
      <c r="T118" s="13" t="n"/>
      <c r="U118" s="13" t="n"/>
      <c r="V118" s="12">
        <f>IF(OR(U118="Approved",U118="Approved as Noted",U118="Closed"),"",IF(P118="",IF(AND(O118&lt;&gt;"",TODAY()&gt;O118),TODAY()-O118,""),IF(R118="",IF(TODAY()&gt;Q118,TODAY()-Q118,""),"")))</f>
        <v/>
      </c>
      <c r="W118" s="13" t="n"/>
      <c r="X118" s="15" t="n"/>
    </row>
    <row r="119">
      <c r="A119" s="13" t="n"/>
      <c r="B119" s="14" t="n"/>
      <c r="C119" s="13" t="n"/>
      <c r="D119" s="15" t="n"/>
      <c r="E119" s="13" t="n"/>
      <c r="F119" s="13" t="n"/>
      <c r="G119" s="15" t="n"/>
      <c r="H119" s="15" t="n"/>
      <c r="I119" s="15" t="n"/>
      <c r="J119" s="13" t="n"/>
      <c r="K119" s="13" t="n"/>
      <c r="L119" s="13" t="n"/>
      <c r="M119" s="14" t="n"/>
      <c r="N119" s="16" t="n"/>
      <c r="O119" s="11">
        <f>IF(N119="","",N119-M119-ReviewDays-BufferDays)</f>
        <v/>
      </c>
      <c r="P119" s="16" t="n"/>
      <c r="Q119" s="11">
        <f>IF(P119="","",P119+ReviewDays)</f>
        <v/>
      </c>
      <c r="R119" s="16" t="n"/>
      <c r="S119" s="12">
        <f>IF(P119="","",IF(R119="",TODAY()-P119,R119-P119))</f>
        <v/>
      </c>
      <c r="T119" s="13" t="n"/>
      <c r="U119" s="13" t="n"/>
      <c r="V119" s="12">
        <f>IF(OR(U119="Approved",U119="Approved as Noted",U119="Closed"),"",IF(P119="",IF(AND(O119&lt;&gt;"",TODAY()&gt;O119),TODAY()-O119,""),IF(R119="",IF(TODAY()&gt;Q119,TODAY()-Q119,""),"")))</f>
        <v/>
      </c>
      <c r="W119" s="13" t="n"/>
      <c r="X119" s="15" t="n"/>
    </row>
    <row r="120">
      <c r="A120" s="13" t="n"/>
      <c r="B120" s="14" t="n"/>
      <c r="C120" s="13" t="n"/>
      <c r="D120" s="15" t="n"/>
      <c r="E120" s="13" t="n"/>
      <c r="F120" s="13" t="n"/>
      <c r="G120" s="15" t="n"/>
      <c r="H120" s="15" t="n"/>
      <c r="I120" s="15" t="n"/>
      <c r="J120" s="13" t="n"/>
      <c r="K120" s="13" t="n"/>
      <c r="L120" s="13" t="n"/>
      <c r="M120" s="14" t="n"/>
      <c r="N120" s="16" t="n"/>
      <c r="O120" s="11">
        <f>IF(N120="","",N120-M120-ReviewDays-BufferDays)</f>
        <v/>
      </c>
      <c r="P120" s="16" t="n"/>
      <c r="Q120" s="11">
        <f>IF(P120="","",P120+ReviewDays)</f>
        <v/>
      </c>
      <c r="R120" s="16" t="n"/>
      <c r="S120" s="12">
        <f>IF(P120="","",IF(R120="",TODAY()-P120,R120-P120))</f>
        <v/>
      </c>
      <c r="T120" s="13" t="n"/>
      <c r="U120" s="13" t="n"/>
      <c r="V120" s="12">
        <f>IF(OR(U120="Approved",U120="Approved as Noted",U120="Closed"),"",IF(P120="",IF(AND(O120&lt;&gt;"",TODAY()&gt;O120),TODAY()-O120,""),IF(R120="",IF(TODAY()&gt;Q120,TODAY()-Q120,""),"")))</f>
        <v/>
      </c>
      <c r="W120" s="13" t="n"/>
      <c r="X120" s="15" t="n"/>
    </row>
    <row r="121">
      <c r="A121" s="13" t="n"/>
      <c r="B121" s="14" t="n"/>
      <c r="C121" s="13" t="n"/>
      <c r="D121" s="15" t="n"/>
      <c r="E121" s="13" t="n"/>
      <c r="F121" s="13" t="n"/>
      <c r="G121" s="15" t="n"/>
      <c r="H121" s="15" t="n"/>
      <c r="I121" s="15" t="n"/>
      <c r="J121" s="13" t="n"/>
      <c r="K121" s="13" t="n"/>
      <c r="L121" s="13" t="n"/>
      <c r="M121" s="14" t="n"/>
      <c r="N121" s="16" t="n"/>
      <c r="O121" s="11">
        <f>IF(N121="","",N121-M121-ReviewDays-BufferDays)</f>
        <v/>
      </c>
      <c r="P121" s="16" t="n"/>
      <c r="Q121" s="11">
        <f>IF(P121="","",P121+ReviewDays)</f>
        <v/>
      </c>
      <c r="R121" s="16" t="n"/>
      <c r="S121" s="12">
        <f>IF(P121="","",IF(R121="",TODAY()-P121,R121-P121))</f>
        <v/>
      </c>
      <c r="T121" s="13" t="n"/>
      <c r="U121" s="13" t="n"/>
      <c r="V121" s="12">
        <f>IF(OR(U121="Approved",U121="Approved as Noted",U121="Closed"),"",IF(P121="",IF(AND(O121&lt;&gt;"",TODAY()&gt;O121),TODAY()-O121,""),IF(R121="",IF(TODAY()&gt;Q121,TODAY()-Q121,""),"")))</f>
        <v/>
      </c>
      <c r="W121" s="13" t="n"/>
      <c r="X121" s="15" t="n"/>
    </row>
    <row r="122">
      <c r="A122" s="13" t="n"/>
      <c r="B122" s="14" t="n"/>
      <c r="C122" s="13" t="n"/>
      <c r="D122" s="15" t="n"/>
      <c r="E122" s="13" t="n"/>
      <c r="F122" s="13" t="n"/>
      <c r="G122" s="15" t="n"/>
      <c r="H122" s="15" t="n"/>
      <c r="I122" s="15" t="n"/>
      <c r="J122" s="13" t="n"/>
      <c r="K122" s="13" t="n"/>
      <c r="L122" s="13" t="n"/>
      <c r="M122" s="14" t="n"/>
      <c r="N122" s="16" t="n"/>
      <c r="O122" s="11">
        <f>IF(N122="","",N122-M122-ReviewDays-BufferDays)</f>
        <v/>
      </c>
      <c r="P122" s="16" t="n"/>
      <c r="Q122" s="11">
        <f>IF(P122="","",P122+ReviewDays)</f>
        <v/>
      </c>
      <c r="R122" s="16" t="n"/>
      <c r="S122" s="12">
        <f>IF(P122="","",IF(R122="",TODAY()-P122,R122-P122))</f>
        <v/>
      </c>
      <c r="T122" s="13" t="n"/>
      <c r="U122" s="13" t="n"/>
      <c r="V122" s="12">
        <f>IF(OR(U122="Approved",U122="Approved as Noted",U122="Closed"),"",IF(P122="",IF(AND(O122&lt;&gt;"",TODAY()&gt;O122),TODAY()-O122,""),IF(R122="",IF(TODAY()&gt;Q122,TODAY()-Q122,""),"")))</f>
        <v/>
      </c>
      <c r="W122" s="13" t="n"/>
      <c r="X122" s="15" t="n"/>
    </row>
    <row r="123">
      <c r="A123" s="13" t="n"/>
      <c r="B123" s="14" t="n"/>
      <c r="C123" s="13" t="n"/>
      <c r="D123" s="15" t="n"/>
      <c r="E123" s="13" t="n"/>
      <c r="F123" s="13" t="n"/>
      <c r="G123" s="15" t="n"/>
      <c r="H123" s="15" t="n"/>
      <c r="I123" s="15" t="n"/>
      <c r="J123" s="13" t="n"/>
      <c r="K123" s="13" t="n"/>
      <c r="L123" s="13" t="n"/>
      <c r="M123" s="14" t="n"/>
      <c r="N123" s="16" t="n"/>
      <c r="O123" s="11">
        <f>IF(N123="","",N123-M123-ReviewDays-BufferDays)</f>
        <v/>
      </c>
      <c r="P123" s="16" t="n"/>
      <c r="Q123" s="11">
        <f>IF(P123="","",P123+ReviewDays)</f>
        <v/>
      </c>
      <c r="R123" s="16" t="n"/>
      <c r="S123" s="12">
        <f>IF(P123="","",IF(R123="",TODAY()-P123,R123-P123))</f>
        <v/>
      </c>
      <c r="T123" s="13" t="n"/>
      <c r="U123" s="13" t="n"/>
      <c r="V123" s="12">
        <f>IF(OR(U123="Approved",U123="Approved as Noted",U123="Closed"),"",IF(P123="",IF(AND(O123&lt;&gt;"",TODAY()&gt;O123),TODAY()-O123,""),IF(R123="",IF(TODAY()&gt;Q123,TODAY()-Q123,""),"")))</f>
        <v/>
      </c>
      <c r="W123" s="13" t="n"/>
      <c r="X123" s="15" t="n"/>
    </row>
    <row r="124">
      <c r="A124" s="13" t="n"/>
      <c r="B124" s="14" t="n"/>
      <c r="C124" s="13" t="n"/>
      <c r="D124" s="15" t="n"/>
      <c r="E124" s="13" t="n"/>
      <c r="F124" s="13" t="n"/>
      <c r="G124" s="15" t="n"/>
      <c r="H124" s="15" t="n"/>
      <c r="I124" s="15" t="n"/>
      <c r="J124" s="13" t="n"/>
      <c r="K124" s="13" t="n"/>
      <c r="L124" s="13" t="n"/>
      <c r="M124" s="14" t="n"/>
      <c r="N124" s="16" t="n"/>
      <c r="O124" s="11">
        <f>IF(N124="","",N124-M124-ReviewDays-BufferDays)</f>
        <v/>
      </c>
      <c r="P124" s="16" t="n"/>
      <c r="Q124" s="11">
        <f>IF(P124="","",P124+ReviewDays)</f>
        <v/>
      </c>
      <c r="R124" s="16" t="n"/>
      <c r="S124" s="12">
        <f>IF(P124="","",IF(R124="",TODAY()-P124,R124-P124))</f>
        <v/>
      </c>
      <c r="T124" s="13" t="n"/>
      <c r="U124" s="13" t="n"/>
      <c r="V124" s="12">
        <f>IF(OR(U124="Approved",U124="Approved as Noted",U124="Closed"),"",IF(P124="",IF(AND(O124&lt;&gt;"",TODAY()&gt;O124),TODAY()-O124,""),IF(R124="",IF(TODAY()&gt;Q124,TODAY()-Q124,""),"")))</f>
        <v/>
      </c>
      <c r="W124" s="13" t="n"/>
      <c r="X124" s="15" t="n"/>
    </row>
    <row r="125">
      <c r="A125" s="13" t="n"/>
      <c r="B125" s="14" t="n"/>
      <c r="C125" s="13" t="n"/>
      <c r="D125" s="15" t="n"/>
      <c r="E125" s="13" t="n"/>
      <c r="F125" s="13" t="n"/>
      <c r="G125" s="15" t="n"/>
      <c r="H125" s="15" t="n"/>
      <c r="I125" s="15" t="n"/>
      <c r="J125" s="13" t="n"/>
      <c r="K125" s="13" t="n"/>
      <c r="L125" s="13" t="n"/>
      <c r="M125" s="14" t="n"/>
      <c r="N125" s="16" t="n"/>
      <c r="O125" s="11">
        <f>IF(N125="","",N125-M125-ReviewDays-BufferDays)</f>
        <v/>
      </c>
      <c r="P125" s="16" t="n"/>
      <c r="Q125" s="11">
        <f>IF(P125="","",P125+ReviewDays)</f>
        <v/>
      </c>
      <c r="R125" s="16" t="n"/>
      <c r="S125" s="12">
        <f>IF(P125="","",IF(R125="",TODAY()-P125,R125-P125))</f>
        <v/>
      </c>
      <c r="T125" s="13" t="n"/>
      <c r="U125" s="13" t="n"/>
      <c r="V125" s="12">
        <f>IF(OR(U125="Approved",U125="Approved as Noted",U125="Closed"),"",IF(P125="",IF(AND(O125&lt;&gt;"",TODAY()&gt;O125),TODAY()-O125,""),IF(R125="",IF(TODAY()&gt;Q125,TODAY()-Q125,""),"")))</f>
        <v/>
      </c>
      <c r="W125" s="13" t="n"/>
      <c r="X125" s="15" t="n"/>
    </row>
    <row r="126">
      <c r="A126" s="13" t="n"/>
      <c r="B126" s="14" t="n"/>
      <c r="C126" s="13" t="n"/>
      <c r="D126" s="15" t="n"/>
      <c r="E126" s="13" t="n"/>
      <c r="F126" s="13" t="n"/>
      <c r="G126" s="15" t="n"/>
      <c r="H126" s="15" t="n"/>
      <c r="I126" s="15" t="n"/>
      <c r="J126" s="13" t="n"/>
      <c r="K126" s="13" t="n"/>
      <c r="L126" s="13" t="n"/>
      <c r="M126" s="14" t="n"/>
      <c r="N126" s="16" t="n"/>
      <c r="O126" s="11">
        <f>IF(N126="","",N126-M126-ReviewDays-BufferDays)</f>
        <v/>
      </c>
      <c r="P126" s="16" t="n"/>
      <c r="Q126" s="11">
        <f>IF(P126="","",P126+ReviewDays)</f>
        <v/>
      </c>
      <c r="R126" s="16" t="n"/>
      <c r="S126" s="12">
        <f>IF(P126="","",IF(R126="",TODAY()-P126,R126-P126))</f>
        <v/>
      </c>
      <c r="T126" s="13" t="n"/>
      <c r="U126" s="13" t="n"/>
      <c r="V126" s="12">
        <f>IF(OR(U126="Approved",U126="Approved as Noted",U126="Closed"),"",IF(P126="",IF(AND(O126&lt;&gt;"",TODAY()&gt;O126),TODAY()-O126,""),IF(R126="",IF(TODAY()&gt;Q126,TODAY()-Q126,""),"")))</f>
        <v/>
      </c>
      <c r="W126" s="13" t="n"/>
      <c r="X126" s="15" t="n"/>
    </row>
    <row r="127">
      <c r="A127" s="13" t="n"/>
      <c r="B127" s="14" t="n"/>
      <c r="C127" s="13" t="n"/>
      <c r="D127" s="15" t="n"/>
      <c r="E127" s="13" t="n"/>
      <c r="F127" s="13" t="n"/>
      <c r="G127" s="15" t="n"/>
      <c r="H127" s="15" t="n"/>
      <c r="I127" s="15" t="n"/>
      <c r="J127" s="13" t="n"/>
      <c r="K127" s="13" t="n"/>
      <c r="L127" s="13" t="n"/>
      <c r="M127" s="14" t="n"/>
      <c r="N127" s="16" t="n"/>
      <c r="O127" s="11">
        <f>IF(N127="","",N127-M127-ReviewDays-BufferDays)</f>
        <v/>
      </c>
      <c r="P127" s="16" t="n"/>
      <c r="Q127" s="11">
        <f>IF(P127="","",P127+ReviewDays)</f>
        <v/>
      </c>
      <c r="R127" s="16" t="n"/>
      <c r="S127" s="12">
        <f>IF(P127="","",IF(R127="",TODAY()-P127,R127-P127))</f>
        <v/>
      </c>
      <c r="T127" s="13" t="n"/>
      <c r="U127" s="13" t="n"/>
      <c r="V127" s="12">
        <f>IF(OR(U127="Approved",U127="Approved as Noted",U127="Closed"),"",IF(P127="",IF(AND(O127&lt;&gt;"",TODAY()&gt;O127),TODAY()-O127,""),IF(R127="",IF(TODAY()&gt;Q127,TODAY()-Q127,""),"")))</f>
        <v/>
      </c>
      <c r="W127" s="13" t="n"/>
      <c r="X127" s="15" t="n"/>
    </row>
    <row r="128">
      <c r="A128" s="13" t="n"/>
      <c r="B128" s="14" t="n"/>
      <c r="C128" s="13" t="n"/>
      <c r="D128" s="15" t="n"/>
      <c r="E128" s="13" t="n"/>
      <c r="F128" s="13" t="n"/>
      <c r="G128" s="15" t="n"/>
      <c r="H128" s="15" t="n"/>
      <c r="I128" s="15" t="n"/>
      <c r="J128" s="13" t="n"/>
      <c r="K128" s="13" t="n"/>
      <c r="L128" s="13" t="n"/>
      <c r="M128" s="14" t="n"/>
      <c r="N128" s="16" t="n"/>
      <c r="O128" s="11">
        <f>IF(N128="","",N128-M128-ReviewDays-BufferDays)</f>
        <v/>
      </c>
      <c r="P128" s="16" t="n"/>
      <c r="Q128" s="11">
        <f>IF(P128="","",P128+ReviewDays)</f>
        <v/>
      </c>
      <c r="R128" s="16" t="n"/>
      <c r="S128" s="12">
        <f>IF(P128="","",IF(R128="",TODAY()-P128,R128-P128))</f>
        <v/>
      </c>
      <c r="T128" s="13" t="n"/>
      <c r="U128" s="13" t="n"/>
      <c r="V128" s="12">
        <f>IF(OR(U128="Approved",U128="Approved as Noted",U128="Closed"),"",IF(P128="",IF(AND(O128&lt;&gt;"",TODAY()&gt;O128),TODAY()-O128,""),IF(R128="",IF(TODAY()&gt;Q128,TODAY()-Q128,""),"")))</f>
        <v/>
      </c>
      <c r="W128" s="13" t="n"/>
      <c r="X128" s="15" t="n"/>
    </row>
    <row r="129">
      <c r="A129" s="13" t="n"/>
      <c r="B129" s="14" t="n"/>
      <c r="C129" s="13" t="n"/>
      <c r="D129" s="15" t="n"/>
      <c r="E129" s="13" t="n"/>
      <c r="F129" s="13" t="n"/>
      <c r="G129" s="15" t="n"/>
      <c r="H129" s="15" t="n"/>
      <c r="I129" s="15" t="n"/>
      <c r="J129" s="13" t="n"/>
      <c r="K129" s="13" t="n"/>
      <c r="L129" s="13" t="n"/>
      <c r="M129" s="14" t="n"/>
      <c r="N129" s="16" t="n"/>
      <c r="O129" s="11">
        <f>IF(N129="","",N129-M129-ReviewDays-BufferDays)</f>
        <v/>
      </c>
      <c r="P129" s="16" t="n"/>
      <c r="Q129" s="11">
        <f>IF(P129="","",P129+ReviewDays)</f>
        <v/>
      </c>
      <c r="R129" s="16" t="n"/>
      <c r="S129" s="12">
        <f>IF(P129="","",IF(R129="",TODAY()-P129,R129-P129))</f>
        <v/>
      </c>
      <c r="T129" s="13" t="n"/>
      <c r="U129" s="13" t="n"/>
      <c r="V129" s="12">
        <f>IF(OR(U129="Approved",U129="Approved as Noted",U129="Closed"),"",IF(P129="",IF(AND(O129&lt;&gt;"",TODAY()&gt;O129),TODAY()-O129,""),IF(R129="",IF(TODAY()&gt;Q129,TODAY()-Q129,""),"")))</f>
        <v/>
      </c>
      <c r="W129" s="13" t="n"/>
      <c r="X129" s="15" t="n"/>
    </row>
    <row r="130">
      <c r="A130" s="13" t="n"/>
      <c r="B130" s="14" t="n"/>
      <c r="C130" s="13" t="n"/>
      <c r="D130" s="15" t="n"/>
      <c r="E130" s="13" t="n"/>
      <c r="F130" s="13" t="n"/>
      <c r="G130" s="15" t="n"/>
      <c r="H130" s="15" t="n"/>
      <c r="I130" s="15" t="n"/>
      <c r="J130" s="13" t="n"/>
      <c r="K130" s="13" t="n"/>
      <c r="L130" s="13" t="n"/>
      <c r="M130" s="14" t="n"/>
      <c r="N130" s="16" t="n"/>
      <c r="O130" s="11">
        <f>IF(N130="","",N130-M130-ReviewDays-BufferDays)</f>
        <v/>
      </c>
      <c r="P130" s="16" t="n"/>
      <c r="Q130" s="11">
        <f>IF(P130="","",P130+ReviewDays)</f>
        <v/>
      </c>
      <c r="R130" s="16" t="n"/>
      <c r="S130" s="12">
        <f>IF(P130="","",IF(R130="",TODAY()-P130,R130-P130))</f>
        <v/>
      </c>
      <c r="T130" s="13" t="n"/>
      <c r="U130" s="13" t="n"/>
      <c r="V130" s="12">
        <f>IF(OR(U130="Approved",U130="Approved as Noted",U130="Closed"),"",IF(P130="",IF(AND(O130&lt;&gt;"",TODAY()&gt;O130),TODAY()-O130,""),IF(R130="",IF(TODAY()&gt;Q130,TODAY()-Q130,""),"")))</f>
        <v/>
      </c>
      <c r="W130" s="13" t="n"/>
      <c r="X130" s="15" t="n"/>
    </row>
    <row r="131">
      <c r="A131" s="13" t="n"/>
      <c r="B131" s="14" t="n"/>
      <c r="C131" s="13" t="n"/>
      <c r="D131" s="15" t="n"/>
      <c r="E131" s="13" t="n"/>
      <c r="F131" s="13" t="n"/>
      <c r="G131" s="15" t="n"/>
      <c r="H131" s="15" t="n"/>
      <c r="I131" s="15" t="n"/>
      <c r="J131" s="13" t="n"/>
      <c r="K131" s="13" t="n"/>
      <c r="L131" s="13" t="n"/>
      <c r="M131" s="14" t="n"/>
      <c r="N131" s="16" t="n"/>
      <c r="O131" s="11">
        <f>IF(N131="","",N131-M131-ReviewDays-BufferDays)</f>
        <v/>
      </c>
      <c r="P131" s="16" t="n"/>
      <c r="Q131" s="11">
        <f>IF(P131="","",P131+ReviewDays)</f>
        <v/>
      </c>
      <c r="R131" s="16" t="n"/>
      <c r="S131" s="12">
        <f>IF(P131="","",IF(R131="",TODAY()-P131,R131-P131))</f>
        <v/>
      </c>
      <c r="T131" s="13" t="n"/>
      <c r="U131" s="13" t="n"/>
      <c r="V131" s="12">
        <f>IF(OR(U131="Approved",U131="Approved as Noted",U131="Closed"),"",IF(P131="",IF(AND(O131&lt;&gt;"",TODAY()&gt;O131),TODAY()-O131,""),IF(R131="",IF(TODAY()&gt;Q131,TODAY()-Q131,""),"")))</f>
        <v/>
      </c>
      <c r="W131" s="13" t="n"/>
      <c r="X131" s="15" t="n"/>
    </row>
    <row r="132">
      <c r="A132" s="13" t="n"/>
      <c r="B132" s="14" t="n"/>
      <c r="C132" s="13" t="n"/>
      <c r="D132" s="15" t="n"/>
      <c r="E132" s="13" t="n"/>
      <c r="F132" s="13" t="n"/>
      <c r="G132" s="15" t="n"/>
      <c r="H132" s="15" t="n"/>
      <c r="I132" s="15" t="n"/>
      <c r="J132" s="13" t="n"/>
      <c r="K132" s="13" t="n"/>
      <c r="L132" s="13" t="n"/>
      <c r="M132" s="14" t="n"/>
      <c r="N132" s="16" t="n"/>
      <c r="O132" s="11">
        <f>IF(N132="","",N132-M132-ReviewDays-BufferDays)</f>
        <v/>
      </c>
      <c r="P132" s="16" t="n"/>
      <c r="Q132" s="11">
        <f>IF(P132="","",P132+ReviewDays)</f>
        <v/>
      </c>
      <c r="R132" s="16" t="n"/>
      <c r="S132" s="12">
        <f>IF(P132="","",IF(R132="",TODAY()-P132,R132-P132))</f>
        <v/>
      </c>
      <c r="T132" s="13" t="n"/>
      <c r="U132" s="13" t="n"/>
      <c r="V132" s="12">
        <f>IF(OR(U132="Approved",U132="Approved as Noted",U132="Closed"),"",IF(P132="",IF(AND(O132&lt;&gt;"",TODAY()&gt;O132),TODAY()-O132,""),IF(R132="",IF(TODAY()&gt;Q132,TODAY()-Q132,""),"")))</f>
        <v/>
      </c>
      <c r="W132" s="13" t="n"/>
      <c r="X132" s="15" t="n"/>
    </row>
    <row r="133">
      <c r="A133" s="13" t="n"/>
      <c r="B133" s="14" t="n"/>
      <c r="C133" s="13" t="n"/>
      <c r="D133" s="15" t="n"/>
      <c r="E133" s="13" t="n"/>
      <c r="F133" s="13" t="n"/>
      <c r="G133" s="15" t="n"/>
      <c r="H133" s="15" t="n"/>
      <c r="I133" s="15" t="n"/>
      <c r="J133" s="13" t="n"/>
      <c r="K133" s="13" t="n"/>
      <c r="L133" s="13" t="n"/>
      <c r="M133" s="14" t="n"/>
      <c r="N133" s="16" t="n"/>
      <c r="O133" s="11">
        <f>IF(N133="","",N133-M133-ReviewDays-BufferDays)</f>
        <v/>
      </c>
      <c r="P133" s="16" t="n"/>
      <c r="Q133" s="11">
        <f>IF(P133="","",P133+ReviewDays)</f>
        <v/>
      </c>
      <c r="R133" s="16" t="n"/>
      <c r="S133" s="12">
        <f>IF(P133="","",IF(R133="",TODAY()-P133,R133-P133))</f>
        <v/>
      </c>
      <c r="T133" s="13" t="n"/>
      <c r="U133" s="13" t="n"/>
      <c r="V133" s="12">
        <f>IF(OR(U133="Approved",U133="Approved as Noted",U133="Closed"),"",IF(P133="",IF(AND(O133&lt;&gt;"",TODAY()&gt;O133),TODAY()-O133,""),IF(R133="",IF(TODAY()&gt;Q133,TODAY()-Q133,""),"")))</f>
        <v/>
      </c>
      <c r="W133" s="13" t="n"/>
      <c r="X133" s="15" t="n"/>
    </row>
    <row r="134">
      <c r="A134" s="13" t="n"/>
      <c r="B134" s="14" t="n"/>
      <c r="C134" s="13" t="n"/>
      <c r="D134" s="15" t="n"/>
      <c r="E134" s="13" t="n"/>
      <c r="F134" s="13" t="n"/>
      <c r="G134" s="15" t="n"/>
      <c r="H134" s="15" t="n"/>
      <c r="I134" s="15" t="n"/>
      <c r="J134" s="13" t="n"/>
      <c r="K134" s="13" t="n"/>
      <c r="L134" s="13" t="n"/>
      <c r="M134" s="14" t="n"/>
      <c r="N134" s="16" t="n"/>
      <c r="O134" s="11">
        <f>IF(N134="","",N134-M134-ReviewDays-BufferDays)</f>
        <v/>
      </c>
      <c r="P134" s="16" t="n"/>
      <c r="Q134" s="11">
        <f>IF(P134="","",P134+ReviewDays)</f>
        <v/>
      </c>
      <c r="R134" s="16" t="n"/>
      <c r="S134" s="12">
        <f>IF(P134="","",IF(R134="",TODAY()-P134,R134-P134))</f>
        <v/>
      </c>
      <c r="T134" s="13" t="n"/>
      <c r="U134" s="13" t="n"/>
      <c r="V134" s="12">
        <f>IF(OR(U134="Approved",U134="Approved as Noted",U134="Closed"),"",IF(P134="",IF(AND(O134&lt;&gt;"",TODAY()&gt;O134),TODAY()-O134,""),IF(R134="",IF(TODAY()&gt;Q134,TODAY()-Q134,""),"")))</f>
        <v/>
      </c>
      <c r="W134" s="13" t="n"/>
      <c r="X134" s="15" t="n"/>
    </row>
    <row r="135">
      <c r="A135" s="13" t="n"/>
      <c r="B135" s="14" t="n"/>
      <c r="C135" s="13" t="n"/>
      <c r="D135" s="15" t="n"/>
      <c r="E135" s="13" t="n"/>
      <c r="F135" s="13" t="n"/>
      <c r="G135" s="15" t="n"/>
      <c r="H135" s="15" t="n"/>
      <c r="I135" s="15" t="n"/>
      <c r="J135" s="13" t="n"/>
      <c r="K135" s="13" t="n"/>
      <c r="L135" s="13" t="n"/>
      <c r="M135" s="14" t="n"/>
      <c r="N135" s="16" t="n"/>
      <c r="O135" s="11">
        <f>IF(N135="","",N135-M135-ReviewDays-BufferDays)</f>
        <v/>
      </c>
      <c r="P135" s="16" t="n"/>
      <c r="Q135" s="11">
        <f>IF(P135="","",P135+ReviewDays)</f>
        <v/>
      </c>
      <c r="R135" s="16" t="n"/>
      <c r="S135" s="12">
        <f>IF(P135="","",IF(R135="",TODAY()-P135,R135-P135))</f>
        <v/>
      </c>
      <c r="T135" s="13" t="n"/>
      <c r="U135" s="13" t="n"/>
      <c r="V135" s="12">
        <f>IF(OR(U135="Approved",U135="Approved as Noted",U135="Closed"),"",IF(P135="",IF(AND(O135&lt;&gt;"",TODAY()&gt;O135),TODAY()-O135,""),IF(R135="",IF(TODAY()&gt;Q135,TODAY()-Q135,""),"")))</f>
        <v/>
      </c>
      <c r="W135" s="13" t="n"/>
      <c r="X135" s="15" t="n"/>
    </row>
    <row r="136">
      <c r="A136" s="13" t="n"/>
      <c r="B136" s="14" t="n"/>
      <c r="C136" s="13" t="n"/>
      <c r="D136" s="15" t="n"/>
      <c r="E136" s="13" t="n"/>
      <c r="F136" s="13" t="n"/>
      <c r="G136" s="15" t="n"/>
      <c r="H136" s="15" t="n"/>
      <c r="I136" s="15" t="n"/>
      <c r="J136" s="13" t="n"/>
      <c r="K136" s="13" t="n"/>
      <c r="L136" s="13" t="n"/>
      <c r="M136" s="14" t="n"/>
      <c r="N136" s="16" t="n"/>
      <c r="O136" s="11">
        <f>IF(N136="","",N136-M136-ReviewDays-BufferDays)</f>
        <v/>
      </c>
      <c r="P136" s="16" t="n"/>
      <c r="Q136" s="11">
        <f>IF(P136="","",P136+ReviewDays)</f>
        <v/>
      </c>
      <c r="R136" s="16" t="n"/>
      <c r="S136" s="12">
        <f>IF(P136="","",IF(R136="",TODAY()-P136,R136-P136))</f>
        <v/>
      </c>
      <c r="T136" s="13" t="n"/>
      <c r="U136" s="13" t="n"/>
      <c r="V136" s="12">
        <f>IF(OR(U136="Approved",U136="Approved as Noted",U136="Closed"),"",IF(P136="",IF(AND(O136&lt;&gt;"",TODAY()&gt;O136),TODAY()-O136,""),IF(R136="",IF(TODAY()&gt;Q136,TODAY()-Q136,""),"")))</f>
        <v/>
      </c>
      <c r="W136" s="13" t="n"/>
      <c r="X136" s="15" t="n"/>
    </row>
    <row r="137">
      <c r="A137" s="13" t="n"/>
      <c r="B137" s="14" t="n"/>
      <c r="C137" s="13" t="n"/>
      <c r="D137" s="15" t="n"/>
      <c r="E137" s="13" t="n"/>
      <c r="F137" s="13" t="n"/>
      <c r="G137" s="15" t="n"/>
      <c r="H137" s="15" t="n"/>
      <c r="I137" s="15" t="n"/>
      <c r="J137" s="13" t="n"/>
      <c r="K137" s="13" t="n"/>
      <c r="L137" s="13" t="n"/>
      <c r="M137" s="14" t="n"/>
      <c r="N137" s="16" t="n"/>
      <c r="O137" s="11">
        <f>IF(N137="","",N137-M137-ReviewDays-BufferDays)</f>
        <v/>
      </c>
      <c r="P137" s="16" t="n"/>
      <c r="Q137" s="11">
        <f>IF(P137="","",P137+ReviewDays)</f>
        <v/>
      </c>
      <c r="R137" s="16" t="n"/>
      <c r="S137" s="12">
        <f>IF(P137="","",IF(R137="",TODAY()-P137,R137-P137))</f>
        <v/>
      </c>
      <c r="T137" s="13" t="n"/>
      <c r="U137" s="13" t="n"/>
      <c r="V137" s="12">
        <f>IF(OR(U137="Approved",U137="Approved as Noted",U137="Closed"),"",IF(P137="",IF(AND(O137&lt;&gt;"",TODAY()&gt;O137),TODAY()-O137,""),IF(R137="",IF(TODAY()&gt;Q137,TODAY()-Q137,""),"")))</f>
        <v/>
      </c>
      <c r="W137" s="13" t="n"/>
      <c r="X137" s="15" t="n"/>
    </row>
    <row r="138">
      <c r="A138" s="13" t="n"/>
      <c r="B138" s="14" t="n"/>
      <c r="C138" s="13" t="n"/>
      <c r="D138" s="15" t="n"/>
      <c r="E138" s="13" t="n"/>
      <c r="F138" s="13" t="n"/>
      <c r="G138" s="15" t="n"/>
      <c r="H138" s="15" t="n"/>
      <c r="I138" s="15" t="n"/>
      <c r="J138" s="13" t="n"/>
      <c r="K138" s="13" t="n"/>
      <c r="L138" s="13" t="n"/>
      <c r="M138" s="14" t="n"/>
      <c r="N138" s="16" t="n"/>
      <c r="O138" s="11">
        <f>IF(N138="","",N138-M138-ReviewDays-BufferDays)</f>
        <v/>
      </c>
      <c r="P138" s="16" t="n"/>
      <c r="Q138" s="11">
        <f>IF(P138="","",P138+ReviewDays)</f>
        <v/>
      </c>
      <c r="R138" s="16" t="n"/>
      <c r="S138" s="12">
        <f>IF(P138="","",IF(R138="",TODAY()-P138,R138-P138))</f>
        <v/>
      </c>
      <c r="T138" s="13" t="n"/>
      <c r="U138" s="13" t="n"/>
      <c r="V138" s="12">
        <f>IF(OR(U138="Approved",U138="Approved as Noted",U138="Closed"),"",IF(P138="",IF(AND(O138&lt;&gt;"",TODAY()&gt;O138),TODAY()-O138,""),IF(R138="",IF(TODAY()&gt;Q138,TODAY()-Q138,""),"")))</f>
        <v/>
      </c>
      <c r="W138" s="13" t="n"/>
      <c r="X138" s="15" t="n"/>
    </row>
    <row r="139">
      <c r="A139" s="13" t="n"/>
      <c r="B139" s="14" t="n"/>
      <c r="C139" s="13" t="n"/>
      <c r="D139" s="15" t="n"/>
      <c r="E139" s="13" t="n"/>
      <c r="F139" s="13" t="n"/>
      <c r="G139" s="15" t="n"/>
      <c r="H139" s="15" t="n"/>
      <c r="I139" s="15" t="n"/>
      <c r="J139" s="13" t="n"/>
      <c r="K139" s="13" t="n"/>
      <c r="L139" s="13" t="n"/>
      <c r="M139" s="14" t="n"/>
      <c r="N139" s="16" t="n"/>
      <c r="O139" s="11">
        <f>IF(N139="","",N139-M139-ReviewDays-BufferDays)</f>
        <v/>
      </c>
      <c r="P139" s="16" t="n"/>
      <c r="Q139" s="11">
        <f>IF(P139="","",P139+ReviewDays)</f>
        <v/>
      </c>
      <c r="R139" s="16" t="n"/>
      <c r="S139" s="12">
        <f>IF(P139="","",IF(R139="",TODAY()-P139,R139-P139))</f>
        <v/>
      </c>
      <c r="T139" s="13" t="n"/>
      <c r="U139" s="13" t="n"/>
      <c r="V139" s="12">
        <f>IF(OR(U139="Approved",U139="Approved as Noted",U139="Closed"),"",IF(P139="",IF(AND(O139&lt;&gt;"",TODAY()&gt;O139),TODAY()-O139,""),IF(R139="",IF(TODAY()&gt;Q139,TODAY()-Q139,""),"")))</f>
        <v/>
      </c>
      <c r="W139" s="13" t="n"/>
      <c r="X139" s="15" t="n"/>
    </row>
    <row r="140">
      <c r="A140" s="13" t="n"/>
      <c r="B140" s="14" t="n"/>
      <c r="C140" s="13" t="n"/>
      <c r="D140" s="15" t="n"/>
      <c r="E140" s="13" t="n"/>
      <c r="F140" s="13" t="n"/>
      <c r="G140" s="15" t="n"/>
      <c r="H140" s="15" t="n"/>
      <c r="I140" s="15" t="n"/>
      <c r="J140" s="13" t="n"/>
      <c r="K140" s="13" t="n"/>
      <c r="L140" s="13" t="n"/>
      <c r="M140" s="14" t="n"/>
      <c r="N140" s="16" t="n"/>
      <c r="O140" s="11">
        <f>IF(N140="","",N140-M140-ReviewDays-BufferDays)</f>
        <v/>
      </c>
      <c r="P140" s="16" t="n"/>
      <c r="Q140" s="11">
        <f>IF(P140="","",P140+ReviewDays)</f>
        <v/>
      </c>
      <c r="R140" s="16" t="n"/>
      <c r="S140" s="12">
        <f>IF(P140="","",IF(R140="",TODAY()-P140,R140-P140))</f>
        <v/>
      </c>
      <c r="T140" s="13" t="n"/>
      <c r="U140" s="13" t="n"/>
      <c r="V140" s="12">
        <f>IF(OR(U140="Approved",U140="Approved as Noted",U140="Closed"),"",IF(P140="",IF(AND(O140&lt;&gt;"",TODAY()&gt;O140),TODAY()-O140,""),IF(R140="",IF(TODAY()&gt;Q140,TODAY()-Q140,""),"")))</f>
        <v/>
      </c>
      <c r="W140" s="13" t="n"/>
      <c r="X140" s="15" t="n"/>
    </row>
    <row r="141">
      <c r="A141" s="13" t="n"/>
      <c r="B141" s="14" t="n"/>
      <c r="C141" s="13" t="n"/>
      <c r="D141" s="15" t="n"/>
      <c r="E141" s="13" t="n"/>
      <c r="F141" s="13" t="n"/>
      <c r="G141" s="15" t="n"/>
      <c r="H141" s="15" t="n"/>
      <c r="I141" s="15" t="n"/>
      <c r="J141" s="13" t="n"/>
      <c r="K141" s="13" t="n"/>
      <c r="L141" s="13" t="n"/>
      <c r="M141" s="14" t="n"/>
      <c r="N141" s="16" t="n"/>
      <c r="O141" s="11">
        <f>IF(N141="","",N141-M141-ReviewDays-BufferDays)</f>
        <v/>
      </c>
      <c r="P141" s="16" t="n"/>
      <c r="Q141" s="11">
        <f>IF(P141="","",P141+ReviewDays)</f>
        <v/>
      </c>
      <c r="R141" s="16" t="n"/>
      <c r="S141" s="12">
        <f>IF(P141="","",IF(R141="",TODAY()-P141,R141-P141))</f>
        <v/>
      </c>
      <c r="T141" s="13" t="n"/>
      <c r="U141" s="13" t="n"/>
      <c r="V141" s="12">
        <f>IF(OR(U141="Approved",U141="Approved as Noted",U141="Closed"),"",IF(P141="",IF(AND(O141&lt;&gt;"",TODAY()&gt;O141),TODAY()-O141,""),IF(R141="",IF(TODAY()&gt;Q141,TODAY()-Q141,""),"")))</f>
        <v/>
      </c>
      <c r="W141" s="13" t="n"/>
      <c r="X141" s="15" t="n"/>
    </row>
    <row r="142">
      <c r="A142" s="13" t="n"/>
      <c r="B142" s="14" t="n"/>
      <c r="C142" s="13" t="n"/>
      <c r="D142" s="15" t="n"/>
      <c r="E142" s="13" t="n"/>
      <c r="F142" s="13" t="n"/>
      <c r="G142" s="15" t="n"/>
      <c r="H142" s="15" t="n"/>
      <c r="I142" s="15" t="n"/>
      <c r="J142" s="13" t="n"/>
      <c r="K142" s="13" t="n"/>
      <c r="L142" s="13" t="n"/>
      <c r="M142" s="14" t="n"/>
      <c r="N142" s="16" t="n"/>
      <c r="O142" s="11">
        <f>IF(N142="","",N142-M142-ReviewDays-BufferDays)</f>
        <v/>
      </c>
      <c r="P142" s="16" t="n"/>
      <c r="Q142" s="11">
        <f>IF(P142="","",P142+ReviewDays)</f>
        <v/>
      </c>
      <c r="R142" s="16" t="n"/>
      <c r="S142" s="12">
        <f>IF(P142="","",IF(R142="",TODAY()-P142,R142-P142))</f>
        <v/>
      </c>
      <c r="T142" s="13" t="n"/>
      <c r="U142" s="13" t="n"/>
      <c r="V142" s="12">
        <f>IF(OR(U142="Approved",U142="Approved as Noted",U142="Closed"),"",IF(P142="",IF(AND(O142&lt;&gt;"",TODAY()&gt;O142),TODAY()-O142,""),IF(R142="",IF(TODAY()&gt;Q142,TODAY()-Q142,""),"")))</f>
        <v/>
      </c>
      <c r="W142" s="13" t="n"/>
      <c r="X142" s="15" t="n"/>
    </row>
    <row r="143">
      <c r="A143" s="13" t="n"/>
      <c r="B143" s="14" t="n"/>
      <c r="C143" s="13" t="n"/>
      <c r="D143" s="15" t="n"/>
      <c r="E143" s="13" t="n"/>
      <c r="F143" s="13" t="n"/>
      <c r="G143" s="15" t="n"/>
      <c r="H143" s="15" t="n"/>
      <c r="I143" s="15" t="n"/>
      <c r="J143" s="13" t="n"/>
      <c r="K143" s="13" t="n"/>
      <c r="L143" s="13" t="n"/>
      <c r="M143" s="14" t="n"/>
      <c r="N143" s="16" t="n"/>
      <c r="O143" s="11">
        <f>IF(N143="","",N143-M143-ReviewDays-BufferDays)</f>
        <v/>
      </c>
      <c r="P143" s="16" t="n"/>
      <c r="Q143" s="11">
        <f>IF(P143="","",P143+ReviewDays)</f>
        <v/>
      </c>
      <c r="R143" s="16" t="n"/>
      <c r="S143" s="12">
        <f>IF(P143="","",IF(R143="",TODAY()-P143,R143-P143))</f>
        <v/>
      </c>
      <c r="T143" s="13" t="n"/>
      <c r="U143" s="13" t="n"/>
      <c r="V143" s="12">
        <f>IF(OR(U143="Approved",U143="Approved as Noted",U143="Closed"),"",IF(P143="",IF(AND(O143&lt;&gt;"",TODAY()&gt;O143),TODAY()-O143,""),IF(R143="",IF(TODAY()&gt;Q143,TODAY()-Q143,""),"")))</f>
        <v/>
      </c>
      <c r="W143" s="13" t="n"/>
      <c r="X143" s="15" t="n"/>
    </row>
    <row r="144">
      <c r="A144" s="13" t="n"/>
      <c r="B144" s="14" t="n"/>
      <c r="C144" s="13" t="n"/>
      <c r="D144" s="15" t="n"/>
      <c r="E144" s="13" t="n"/>
      <c r="F144" s="13" t="n"/>
      <c r="G144" s="15" t="n"/>
      <c r="H144" s="15" t="n"/>
      <c r="I144" s="15" t="n"/>
      <c r="J144" s="13" t="n"/>
      <c r="K144" s="13" t="n"/>
      <c r="L144" s="13" t="n"/>
      <c r="M144" s="14" t="n"/>
      <c r="N144" s="16" t="n"/>
      <c r="O144" s="11">
        <f>IF(N144="","",N144-M144-ReviewDays-BufferDays)</f>
        <v/>
      </c>
      <c r="P144" s="16" t="n"/>
      <c r="Q144" s="11">
        <f>IF(P144="","",P144+ReviewDays)</f>
        <v/>
      </c>
      <c r="R144" s="16" t="n"/>
      <c r="S144" s="12">
        <f>IF(P144="","",IF(R144="",TODAY()-P144,R144-P144))</f>
        <v/>
      </c>
      <c r="T144" s="13" t="n"/>
      <c r="U144" s="13" t="n"/>
      <c r="V144" s="12">
        <f>IF(OR(U144="Approved",U144="Approved as Noted",U144="Closed"),"",IF(P144="",IF(AND(O144&lt;&gt;"",TODAY()&gt;O144),TODAY()-O144,""),IF(R144="",IF(TODAY()&gt;Q144,TODAY()-Q144,""),"")))</f>
        <v/>
      </c>
      <c r="W144" s="13" t="n"/>
      <c r="X144" s="15" t="n"/>
    </row>
    <row r="145">
      <c r="A145" s="13" t="n"/>
      <c r="B145" s="14" t="n"/>
      <c r="C145" s="13" t="n"/>
      <c r="D145" s="15" t="n"/>
      <c r="E145" s="13" t="n"/>
      <c r="F145" s="13" t="n"/>
      <c r="G145" s="15" t="n"/>
      <c r="H145" s="15" t="n"/>
      <c r="I145" s="15" t="n"/>
      <c r="J145" s="13" t="n"/>
      <c r="K145" s="13" t="n"/>
      <c r="L145" s="13" t="n"/>
      <c r="M145" s="14" t="n"/>
      <c r="N145" s="16" t="n"/>
      <c r="O145" s="11">
        <f>IF(N145="","",N145-M145-ReviewDays-BufferDays)</f>
        <v/>
      </c>
      <c r="P145" s="16" t="n"/>
      <c r="Q145" s="11">
        <f>IF(P145="","",P145+ReviewDays)</f>
        <v/>
      </c>
      <c r="R145" s="16" t="n"/>
      <c r="S145" s="12">
        <f>IF(P145="","",IF(R145="",TODAY()-P145,R145-P145))</f>
        <v/>
      </c>
      <c r="T145" s="13" t="n"/>
      <c r="U145" s="13" t="n"/>
      <c r="V145" s="12">
        <f>IF(OR(U145="Approved",U145="Approved as Noted",U145="Closed"),"",IF(P145="",IF(AND(O145&lt;&gt;"",TODAY()&gt;O145),TODAY()-O145,""),IF(R145="",IF(TODAY()&gt;Q145,TODAY()-Q145,""),"")))</f>
        <v/>
      </c>
      <c r="W145" s="13" t="n"/>
      <c r="X145" s="15" t="n"/>
    </row>
    <row r="146">
      <c r="A146" s="13" t="n"/>
      <c r="B146" s="14" t="n"/>
      <c r="C146" s="13" t="n"/>
      <c r="D146" s="15" t="n"/>
      <c r="E146" s="13" t="n"/>
      <c r="F146" s="13" t="n"/>
      <c r="G146" s="15" t="n"/>
      <c r="H146" s="15" t="n"/>
      <c r="I146" s="15" t="n"/>
      <c r="J146" s="13" t="n"/>
      <c r="K146" s="13" t="n"/>
      <c r="L146" s="13" t="n"/>
      <c r="M146" s="14" t="n"/>
      <c r="N146" s="16" t="n"/>
      <c r="O146" s="11">
        <f>IF(N146="","",N146-M146-ReviewDays-BufferDays)</f>
        <v/>
      </c>
      <c r="P146" s="16" t="n"/>
      <c r="Q146" s="11">
        <f>IF(P146="","",P146+ReviewDays)</f>
        <v/>
      </c>
      <c r="R146" s="16" t="n"/>
      <c r="S146" s="12">
        <f>IF(P146="","",IF(R146="",TODAY()-P146,R146-P146))</f>
        <v/>
      </c>
      <c r="T146" s="13" t="n"/>
      <c r="U146" s="13" t="n"/>
      <c r="V146" s="12">
        <f>IF(OR(U146="Approved",U146="Approved as Noted",U146="Closed"),"",IF(P146="",IF(AND(O146&lt;&gt;"",TODAY()&gt;O146),TODAY()-O146,""),IF(R146="",IF(TODAY()&gt;Q146,TODAY()-Q146,""),"")))</f>
        <v/>
      </c>
      <c r="W146" s="13" t="n"/>
      <c r="X146" s="15" t="n"/>
    </row>
    <row r="147">
      <c r="A147" s="13" t="n"/>
      <c r="B147" s="14" t="n"/>
      <c r="C147" s="13" t="n"/>
      <c r="D147" s="15" t="n"/>
      <c r="E147" s="13" t="n"/>
      <c r="F147" s="13" t="n"/>
      <c r="G147" s="15" t="n"/>
      <c r="H147" s="15" t="n"/>
      <c r="I147" s="15" t="n"/>
      <c r="J147" s="13" t="n"/>
      <c r="K147" s="13" t="n"/>
      <c r="L147" s="13" t="n"/>
      <c r="M147" s="14" t="n"/>
      <c r="N147" s="16" t="n"/>
      <c r="O147" s="11">
        <f>IF(N147="","",N147-M147-ReviewDays-BufferDays)</f>
        <v/>
      </c>
      <c r="P147" s="16" t="n"/>
      <c r="Q147" s="11">
        <f>IF(P147="","",P147+ReviewDays)</f>
        <v/>
      </c>
      <c r="R147" s="16" t="n"/>
      <c r="S147" s="12">
        <f>IF(P147="","",IF(R147="",TODAY()-P147,R147-P147))</f>
        <v/>
      </c>
      <c r="T147" s="13" t="n"/>
      <c r="U147" s="13" t="n"/>
      <c r="V147" s="12">
        <f>IF(OR(U147="Approved",U147="Approved as Noted",U147="Closed"),"",IF(P147="",IF(AND(O147&lt;&gt;"",TODAY()&gt;O147),TODAY()-O147,""),IF(R147="",IF(TODAY()&gt;Q147,TODAY()-Q147,""),"")))</f>
        <v/>
      </c>
      <c r="W147" s="13" t="n"/>
      <c r="X147" s="15" t="n"/>
    </row>
    <row r="148">
      <c r="A148" s="13" t="n"/>
      <c r="B148" s="14" t="n"/>
      <c r="C148" s="13" t="n"/>
      <c r="D148" s="15" t="n"/>
      <c r="E148" s="13" t="n"/>
      <c r="F148" s="13" t="n"/>
      <c r="G148" s="15" t="n"/>
      <c r="H148" s="15" t="n"/>
      <c r="I148" s="15" t="n"/>
      <c r="J148" s="13" t="n"/>
      <c r="K148" s="13" t="n"/>
      <c r="L148" s="13" t="n"/>
      <c r="M148" s="14" t="n"/>
      <c r="N148" s="16" t="n"/>
      <c r="O148" s="11">
        <f>IF(N148="","",N148-M148-ReviewDays-BufferDays)</f>
        <v/>
      </c>
      <c r="P148" s="16" t="n"/>
      <c r="Q148" s="11">
        <f>IF(P148="","",P148+ReviewDays)</f>
        <v/>
      </c>
      <c r="R148" s="16" t="n"/>
      <c r="S148" s="12">
        <f>IF(P148="","",IF(R148="",TODAY()-P148,R148-P148))</f>
        <v/>
      </c>
      <c r="T148" s="13" t="n"/>
      <c r="U148" s="13" t="n"/>
      <c r="V148" s="12">
        <f>IF(OR(U148="Approved",U148="Approved as Noted",U148="Closed"),"",IF(P148="",IF(AND(O148&lt;&gt;"",TODAY()&gt;O148),TODAY()-O148,""),IF(R148="",IF(TODAY()&gt;Q148,TODAY()-Q148,""),"")))</f>
        <v/>
      </c>
      <c r="W148" s="13" t="n"/>
      <c r="X148" s="15" t="n"/>
    </row>
    <row r="149">
      <c r="A149" s="13" t="n"/>
      <c r="B149" s="14" t="n"/>
      <c r="C149" s="13" t="n"/>
      <c r="D149" s="15" t="n"/>
      <c r="E149" s="13" t="n"/>
      <c r="F149" s="13" t="n"/>
      <c r="G149" s="15" t="n"/>
      <c r="H149" s="15" t="n"/>
      <c r="I149" s="15" t="n"/>
      <c r="J149" s="13" t="n"/>
      <c r="K149" s="13" t="n"/>
      <c r="L149" s="13" t="n"/>
      <c r="M149" s="14" t="n"/>
      <c r="N149" s="16" t="n"/>
      <c r="O149" s="11">
        <f>IF(N149="","",N149-M149-ReviewDays-BufferDays)</f>
        <v/>
      </c>
      <c r="P149" s="16" t="n"/>
      <c r="Q149" s="11">
        <f>IF(P149="","",P149+ReviewDays)</f>
        <v/>
      </c>
      <c r="R149" s="16" t="n"/>
      <c r="S149" s="12">
        <f>IF(P149="","",IF(R149="",TODAY()-P149,R149-P149))</f>
        <v/>
      </c>
      <c r="T149" s="13" t="n"/>
      <c r="U149" s="13" t="n"/>
      <c r="V149" s="12">
        <f>IF(OR(U149="Approved",U149="Approved as Noted",U149="Closed"),"",IF(P149="",IF(AND(O149&lt;&gt;"",TODAY()&gt;O149),TODAY()-O149,""),IF(R149="",IF(TODAY()&gt;Q149,TODAY()-Q149,""),"")))</f>
        <v/>
      </c>
      <c r="W149" s="13" t="n"/>
      <c r="X149" s="15" t="n"/>
    </row>
    <row r="150">
      <c r="A150" s="13" t="n"/>
      <c r="B150" s="14" t="n"/>
      <c r="C150" s="13" t="n"/>
      <c r="D150" s="15" t="n"/>
      <c r="E150" s="13" t="n"/>
      <c r="F150" s="13" t="n"/>
      <c r="G150" s="15" t="n"/>
      <c r="H150" s="15" t="n"/>
      <c r="I150" s="15" t="n"/>
      <c r="J150" s="13" t="n"/>
      <c r="K150" s="13" t="n"/>
      <c r="L150" s="13" t="n"/>
      <c r="M150" s="14" t="n"/>
      <c r="N150" s="16" t="n"/>
      <c r="O150" s="11">
        <f>IF(N150="","",N150-M150-ReviewDays-BufferDays)</f>
        <v/>
      </c>
      <c r="P150" s="16" t="n"/>
      <c r="Q150" s="11">
        <f>IF(P150="","",P150+ReviewDays)</f>
        <v/>
      </c>
      <c r="R150" s="16" t="n"/>
      <c r="S150" s="12">
        <f>IF(P150="","",IF(R150="",TODAY()-P150,R150-P150))</f>
        <v/>
      </c>
      <c r="T150" s="13" t="n"/>
      <c r="U150" s="13" t="n"/>
      <c r="V150" s="12">
        <f>IF(OR(U150="Approved",U150="Approved as Noted",U150="Closed"),"",IF(P150="",IF(AND(O150&lt;&gt;"",TODAY()&gt;O150),TODAY()-O150,""),IF(R150="",IF(TODAY()&gt;Q150,TODAY()-Q150,""),"")))</f>
        <v/>
      </c>
      <c r="W150" s="13" t="n"/>
      <c r="X150" s="15" t="n"/>
    </row>
    <row r="151">
      <c r="A151" s="13" t="n"/>
      <c r="B151" s="14" t="n"/>
      <c r="C151" s="13" t="n"/>
      <c r="D151" s="15" t="n"/>
      <c r="E151" s="13" t="n"/>
      <c r="F151" s="13" t="n"/>
      <c r="G151" s="15" t="n"/>
      <c r="H151" s="15" t="n"/>
      <c r="I151" s="15" t="n"/>
      <c r="J151" s="13" t="n"/>
      <c r="K151" s="13" t="n"/>
      <c r="L151" s="13" t="n"/>
      <c r="M151" s="14" t="n"/>
      <c r="N151" s="16" t="n"/>
      <c r="O151" s="11">
        <f>IF(N151="","",N151-M151-ReviewDays-BufferDays)</f>
        <v/>
      </c>
      <c r="P151" s="16" t="n"/>
      <c r="Q151" s="11">
        <f>IF(P151="","",P151+ReviewDays)</f>
        <v/>
      </c>
      <c r="R151" s="16" t="n"/>
      <c r="S151" s="12">
        <f>IF(P151="","",IF(R151="",TODAY()-P151,R151-P151))</f>
        <v/>
      </c>
      <c r="T151" s="13" t="n"/>
      <c r="U151" s="13" t="n"/>
      <c r="V151" s="12">
        <f>IF(OR(U151="Approved",U151="Approved as Noted",U151="Closed"),"",IF(P151="",IF(AND(O151&lt;&gt;"",TODAY()&gt;O151),TODAY()-O151,""),IF(R151="",IF(TODAY()&gt;Q151,TODAY()-Q151,""),"")))</f>
        <v/>
      </c>
      <c r="W151" s="13" t="n"/>
      <c r="X151" s="15" t="n"/>
    </row>
    <row r="152">
      <c r="A152" s="13" t="n"/>
      <c r="B152" s="14" t="n"/>
      <c r="C152" s="13" t="n"/>
      <c r="D152" s="15" t="n"/>
      <c r="E152" s="13" t="n"/>
      <c r="F152" s="13" t="n"/>
      <c r="G152" s="15" t="n"/>
      <c r="H152" s="15" t="n"/>
      <c r="I152" s="15" t="n"/>
      <c r="J152" s="13" t="n"/>
      <c r="K152" s="13" t="n"/>
      <c r="L152" s="13" t="n"/>
      <c r="M152" s="14" t="n"/>
      <c r="N152" s="16" t="n"/>
      <c r="O152" s="11">
        <f>IF(N152="","",N152-M152-ReviewDays-BufferDays)</f>
        <v/>
      </c>
      <c r="P152" s="16" t="n"/>
      <c r="Q152" s="11">
        <f>IF(P152="","",P152+ReviewDays)</f>
        <v/>
      </c>
      <c r="R152" s="16" t="n"/>
      <c r="S152" s="12">
        <f>IF(P152="","",IF(R152="",TODAY()-P152,R152-P152))</f>
        <v/>
      </c>
      <c r="T152" s="13" t="n"/>
      <c r="U152" s="13" t="n"/>
      <c r="V152" s="12">
        <f>IF(OR(U152="Approved",U152="Approved as Noted",U152="Closed"),"",IF(P152="",IF(AND(O152&lt;&gt;"",TODAY()&gt;O152),TODAY()-O152,""),IF(R152="",IF(TODAY()&gt;Q152,TODAY()-Q152,""),"")))</f>
        <v/>
      </c>
      <c r="W152" s="13" t="n"/>
      <c r="X152" s="15" t="n"/>
    </row>
    <row r="153">
      <c r="A153" s="13" t="n"/>
      <c r="B153" s="14" t="n"/>
      <c r="C153" s="13" t="n"/>
      <c r="D153" s="15" t="n"/>
      <c r="E153" s="13" t="n"/>
      <c r="F153" s="13" t="n"/>
      <c r="G153" s="15" t="n"/>
      <c r="H153" s="15" t="n"/>
      <c r="I153" s="15" t="n"/>
      <c r="J153" s="13" t="n"/>
      <c r="K153" s="13" t="n"/>
      <c r="L153" s="13" t="n"/>
      <c r="M153" s="14" t="n"/>
      <c r="N153" s="16" t="n"/>
      <c r="O153" s="11">
        <f>IF(N153="","",N153-M153-ReviewDays-BufferDays)</f>
        <v/>
      </c>
      <c r="P153" s="16" t="n"/>
      <c r="Q153" s="11">
        <f>IF(P153="","",P153+ReviewDays)</f>
        <v/>
      </c>
      <c r="R153" s="16" t="n"/>
      <c r="S153" s="12">
        <f>IF(P153="","",IF(R153="",TODAY()-P153,R153-P153))</f>
        <v/>
      </c>
      <c r="T153" s="13" t="n"/>
      <c r="U153" s="13" t="n"/>
      <c r="V153" s="12">
        <f>IF(OR(U153="Approved",U153="Approved as Noted",U153="Closed"),"",IF(P153="",IF(AND(O153&lt;&gt;"",TODAY()&gt;O153),TODAY()-O153,""),IF(R153="",IF(TODAY()&gt;Q153,TODAY()-Q153,""),"")))</f>
        <v/>
      </c>
      <c r="W153" s="13" t="n"/>
      <c r="X153" s="15" t="n"/>
    </row>
    <row r="154">
      <c r="A154" s="13" t="n"/>
      <c r="B154" s="14" t="n"/>
      <c r="C154" s="13" t="n"/>
      <c r="D154" s="15" t="n"/>
      <c r="E154" s="13" t="n"/>
      <c r="F154" s="13" t="n"/>
      <c r="G154" s="15" t="n"/>
      <c r="H154" s="15" t="n"/>
      <c r="I154" s="15" t="n"/>
      <c r="J154" s="13" t="n"/>
      <c r="K154" s="13" t="n"/>
      <c r="L154" s="13" t="n"/>
      <c r="M154" s="14" t="n"/>
      <c r="N154" s="16" t="n"/>
      <c r="O154" s="11">
        <f>IF(N154="","",N154-M154-ReviewDays-BufferDays)</f>
        <v/>
      </c>
      <c r="P154" s="16" t="n"/>
      <c r="Q154" s="11">
        <f>IF(P154="","",P154+ReviewDays)</f>
        <v/>
      </c>
      <c r="R154" s="16" t="n"/>
      <c r="S154" s="12">
        <f>IF(P154="","",IF(R154="",TODAY()-P154,R154-P154))</f>
        <v/>
      </c>
      <c r="T154" s="13" t="n"/>
      <c r="U154" s="13" t="n"/>
      <c r="V154" s="12">
        <f>IF(OR(U154="Approved",U154="Approved as Noted",U154="Closed"),"",IF(P154="",IF(AND(O154&lt;&gt;"",TODAY()&gt;O154),TODAY()-O154,""),IF(R154="",IF(TODAY()&gt;Q154,TODAY()-Q154,""),"")))</f>
        <v/>
      </c>
      <c r="W154" s="13" t="n"/>
      <c r="X154" s="15" t="n"/>
    </row>
    <row r="155">
      <c r="A155" s="13" t="n"/>
      <c r="B155" s="14" t="n"/>
      <c r="C155" s="13" t="n"/>
      <c r="D155" s="15" t="n"/>
      <c r="E155" s="13" t="n"/>
      <c r="F155" s="13" t="n"/>
      <c r="G155" s="15" t="n"/>
      <c r="H155" s="15" t="n"/>
      <c r="I155" s="15" t="n"/>
      <c r="J155" s="13" t="n"/>
      <c r="K155" s="13" t="n"/>
      <c r="L155" s="13" t="n"/>
      <c r="M155" s="14" t="n"/>
      <c r="N155" s="16" t="n"/>
      <c r="O155" s="11">
        <f>IF(N155="","",N155-M155-ReviewDays-BufferDays)</f>
        <v/>
      </c>
      <c r="P155" s="16" t="n"/>
      <c r="Q155" s="11">
        <f>IF(P155="","",P155+ReviewDays)</f>
        <v/>
      </c>
      <c r="R155" s="16" t="n"/>
      <c r="S155" s="12">
        <f>IF(P155="","",IF(R155="",TODAY()-P155,R155-P155))</f>
        <v/>
      </c>
      <c r="T155" s="13" t="n"/>
      <c r="U155" s="13" t="n"/>
      <c r="V155" s="12">
        <f>IF(OR(U155="Approved",U155="Approved as Noted",U155="Closed"),"",IF(P155="",IF(AND(O155&lt;&gt;"",TODAY()&gt;O155),TODAY()-O155,""),IF(R155="",IF(TODAY()&gt;Q155,TODAY()-Q155,""),"")))</f>
        <v/>
      </c>
      <c r="W155" s="13" t="n"/>
      <c r="X155" s="15" t="n"/>
    </row>
    <row r="156">
      <c r="A156" s="13" t="n"/>
      <c r="B156" s="14" t="n"/>
      <c r="C156" s="13" t="n"/>
      <c r="D156" s="15" t="n"/>
      <c r="E156" s="13" t="n"/>
      <c r="F156" s="13" t="n"/>
      <c r="G156" s="15" t="n"/>
      <c r="H156" s="15" t="n"/>
      <c r="I156" s="15" t="n"/>
      <c r="J156" s="13" t="n"/>
      <c r="K156" s="13" t="n"/>
      <c r="L156" s="13" t="n"/>
      <c r="M156" s="14" t="n"/>
      <c r="N156" s="16" t="n"/>
      <c r="O156" s="11">
        <f>IF(N156="","",N156-M156-ReviewDays-BufferDays)</f>
        <v/>
      </c>
      <c r="P156" s="16" t="n"/>
      <c r="Q156" s="11">
        <f>IF(P156="","",P156+ReviewDays)</f>
        <v/>
      </c>
      <c r="R156" s="16" t="n"/>
      <c r="S156" s="12">
        <f>IF(P156="","",IF(R156="",TODAY()-P156,R156-P156))</f>
        <v/>
      </c>
      <c r="T156" s="13" t="n"/>
      <c r="U156" s="13" t="n"/>
      <c r="V156" s="12">
        <f>IF(OR(U156="Approved",U156="Approved as Noted",U156="Closed"),"",IF(P156="",IF(AND(O156&lt;&gt;"",TODAY()&gt;O156),TODAY()-O156,""),IF(R156="",IF(TODAY()&gt;Q156,TODAY()-Q156,""),"")))</f>
        <v/>
      </c>
      <c r="W156" s="13" t="n"/>
      <c r="X156" s="15" t="n"/>
    </row>
    <row r="157">
      <c r="A157" s="13" t="n"/>
      <c r="B157" s="14" t="n"/>
      <c r="C157" s="13" t="n"/>
      <c r="D157" s="15" t="n"/>
      <c r="E157" s="13" t="n"/>
      <c r="F157" s="13" t="n"/>
      <c r="G157" s="15" t="n"/>
      <c r="H157" s="15" t="n"/>
      <c r="I157" s="15" t="n"/>
      <c r="J157" s="13" t="n"/>
      <c r="K157" s="13" t="n"/>
      <c r="L157" s="13" t="n"/>
      <c r="M157" s="14" t="n"/>
      <c r="N157" s="16" t="n"/>
      <c r="O157" s="11">
        <f>IF(N157="","",N157-M157-ReviewDays-BufferDays)</f>
        <v/>
      </c>
      <c r="P157" s="16" t="n"/>
      <c r="Q157" s="11">
        <f>IF(P157="","",P157+ReviewDays)</f>
        <v/>
      </c>
      <c r="R157" s="16" t="n"/>
      <c r="S157" s="12">
        <f>IF(P157="","",IF(R157="",TODAY()-P157,R157-P157))</f>
        <v/>
      </c>
      <c r="T157" s="13" t="n"/>
      <c r="U157" s="13" t="n"/>
      <c r="V157" s="12">
        <f>IF(OR(U157="Approved",U157="Approved as Noted",U157="Closed"),"",IF(P157="",IF(AND(O157&lt;&gt;"",TODAY()&gt;O157),TODAY()-O157,""),IF(R157="",IF(TODAY()&gt;Q157,TODAY()-Q157,""),"")))</f>
        <v/>
      </c>
      <c r="W157" s="13" t="n"/>
      <c r="X157" s="15" t="n"/>
    </row>
    <row r="158">
      <c r="A158" s="13" t="n"/>
      <c r="B158" s="14" t="n"/>
      <c r="C158" s="13" t="n"/>
      <c r="D158" s="15" t="n"/>
      <c r="E158" s="13" t="n"/>
      <c r="F158" s="13" t="n"/>
      <c r="G158" s="15" t="n"/>
      <c r="H158" s="15" t="n"/>
      <c r="I158" s="15" t="n"/>
      <c r="J158" s="13" t="n"/>
      <c r="K158" s="13" t="n"/>
      <c r="L158" s="13" t="n"/>
      <c r="M158" s="14" t="n"/>
      <c r="N158" s="16" t="n"/>
      <c r="O158" s="11">
        <f>IF(N158="","",N158-M158-ReviewDays-BufferDays)</f>
        <v/>
      </c>
      <c r="P158" s="16" t="n"/>
      <c r="Q158" s="11">
        <f>IF(P158="","",P158+ReviewDays)</f>
        <v/>
      </c>
      <c r="R158" s="16" t="n"/>
      <c r="S158" s="12">
        <f>IF(P158="","",IF(R158="",TODAY()-P158,R158-P158))</f>
        <v/>
      </c>
      <c r="T158" s="13" t="n"/>
      <c r="U158" s="13" t="n"/>
      <c r="V158" s="12">
        <f>IF(OR(U158="Approved",U158="Approved as Noted",U158="Closed"),"",IF(P158="",IF(AND(O158&lt;&gt;"",TODAY()&gt;O158),TODAY()-O158,""),IF(R158="",IF(TODAY()&gt;Q158,TODAY()-Q158,""),"")))</f>
        <v/>
      </c>
      <c r="W158" s="13" t="n"/>
      <c r="X158" s="15" t="n"/>
    </row>
    <row r="159">
      <c r="A159" s="13" t="n"/>
      <c r="B159" s="14" t="n"/>
      <c r="C159" s="13" t="n"/>
      <c r="D159" s="15" t="n"/>
      <c r="E159" s="13" t="n"/>
      <c r="F159" s="13" t="n"/>
      <c r="G159" s="15" t="n"/>
      <c r="H159" s="15" t="n"/>
      <c r="I159" s="15" t="n"/>
      <c r="J159" s="13" t="n"/>
      <c r="K159" s="13" t="n"/>
      <c r="L159" s="13" t="n"/>
      <c r="M159" s="14" t="n"/>
      <c r="N159" s="16" t="n"/>
      <c r="O159" s="11">
        <f>IF(N159="","",N159-M159-ReviewDays-BufferDays)</f>
        <v/>
      </c>
      <c r="P159" s="16" t="n"/>
      <c r="Q159" s="11">
        <f>IF(P159="","",P159+ReviewDays)</f>
        <v/>
      </c>
      <c r="R159" s="16" t="n"/>
      <c r="S159" s="12">
        <f>IF(P159="","",IF(R159="",TODAY()-P159,R159-P159))</f>
        <v/>
      </c>
      <c r="T159" s="13" t="n"/>
      <c r="U159" s="13" t="n"/>
      <c r="V159" s="12">
        <f>IF(OR(U159="Approved",U159="Approved as Noted",U159="Closed"),"",IF(P159="",IF(AND(O159&lt;&gt;"",TODAY()&gt;O159),TODAY()-O159,""),IF(R159="",IF(TODAY()&gt;Q159,TODAY()-Q159,""),"")))</f>
        <v/>
      </c>
      <c r="W159" s="13" t="n"/>
      <c r="X159" s="15" t="n"/>
    </row>
    <row r="160">
      <c r="A160" s="13" t="n"/>
      <c r="B160" s="14" t="n"/>
      <c r="C160" s="13" t="n"/>
      <c r="D160" s="15" t="n"/>
      <c r="E160" s="13" t="n"/>
      <c r="F160" s="13" t="n"/>
      <c r="G160" s="15" t="n"/>
      <c r="H160" s="15" t="n"/>
      <c r="I160" s="15" t="n"/>
      <c r="J160" s="13" t="n"/>
      <c r="K160" s="13" t="n"/>
      <c r="L160" s="13" t="n"/>
      <c r="M160" s="14" t="n"/>
      <c r="N160" s="16" t="n"/>
      <c r="O160" s="11">
        <f>IF(N160="","",N160-M160-ReviewDays-BufferDays)</f>
        <v/>
      </c>
      <c r="P160" s="16" t="n"/>
      <c r="Q160" s="11">
        <f>IF(P160="","",P160+ReviewDays)</f>
        <v/>
      </c>
      <c r="R160" s="16" t="n"/>
      <c r="S160" s="12">
        <f>IF(P160="","",IF(R160="",TODAY()-P160,R160-P160))</f>
        <v/>
      </c>
      <c r="T160" s="13" t="n"/>
      <c r="U160" s="13" t="n"/>
      <c r="V160" s="12">
        <f>IF(OR(U160="Approved",U160="Approved as Noted",U160="Closed"),"",IF(P160="",IF(AND(O160&lt;&gt;"",TODAY()&gt;O160),TODAY()-O160,""),IF(R160="",IF(TODAY()&gt;Q160,TODAY()-Q160,""),"")))</f>
        <v/>
      </c>
      <c r="W160" s="13" t="n"/>
      <c r="X160" s="15" t="n"/>
    </row>
    <row r="161">
      <c r="A161" s="13" t="n"/>
      <c r="B161" s="14" t="n"/>
      <c r="C161" s="13" t="n"/>
      <c r="D161" s="15" t="n"/>
      <c r="E161" s="13" t="n"/>
      <c r="F161" s="13" t="n"/>
      <c r="G161" s="15" t="n"/>
      <c r="H161" s="15" t="n"/>
      <c r="I161" s="15" t="n"/>
      <c r="J161" s="13" t="n"/>
      <c r="K161" s="13" t="n"/>
      <c r="L161" s="13" t="n"/>
      <c r="M161" s="14" t="n"/>
      <c r="N161" s="16" t="n"/>
      <c r="O161" s="11">
        <f>IF(N161="","",N161-M161-ReviewDays-BufferDays)</f>
        <v/>
      </c>
      <c r="P161" s="16" t="n"/>
      <c r="Q161" s="11">
        <f>IF(P161="","",P161+ReviewDays)</f>
        <v/>
      </c>
      <c r="R161" s="16" t="n"/>
      <c r="S161" s="12">
        <f>IF(P161="","",IF(R161="",TODAY()-P161,R161-P161))</f>
        <v/>
      </c>
      <c r="T161" s="13" t="n"/>
      <c r="U161" s="13" t="n"/>
      <c r="V161" s="12">
        <f>IF(OR(U161="Approved",U161="Approved as Noted",U161="Closed"),"",IF(P161="",IF(AND(O161&lt;&gt;"",TODAY()&gt;O161),TODAY()-O161,""),IF(R161="",IF(TODAY()&gt;Q161,TODAY()-Q161,""),"")))</f>
        <v/>
      </c>
      <c r="W161" s="13" t="n"/>
      <c r="X161" s="15" t="n"/>
    </row>
    <row r="162">
      <c r="A162" s="13" t="n"/>
      <c r="B162" s="14" t="n"/>
      <c r="C162" s="13" t="n"/>
      <c r="D162" s="15" t="n"/>
      <c r="E162" s="13" t="n"/>
      <c r="F162" s="13" t="n"/>
      <c r="G162" s="15" t="n"/>
      <c r="H162" s="15" t="n"/>
      <c r="I162" s="15" t="n"/>
      <c r="J162" s="13" t="n"/>
      <c r="K162" s="13" t="n"/>
      <c r="L162" s="13" t="n"/>
      <c r="M162" s="14" t="n"/>
      <c r="N162" s="16" t="n"/>
      <c r="O162" s="11">
        <f>IF(N162="","",N162-M162-ReviewDays-BufferDays)</f>
        <v/>
      </c>
      <c r="P162" s="16" t="n"/>
      <c r="Q162" s="11">
        <f>IF(P162="","",P162+ReviewDays)</f>
        <v/>
      </c>
      <c r="R162" s="16" t="n"/>
      <c r="S162" s="12">
        <f>IF(P162="","",IF(R162="",TODAY()-P162,R162-P162))</f>
        <v/>
      </c>
      <c r="T162" s="13" t="n"/>
      <c r="U162" s="13" t="n"/>
      <c r="V162" s="12">
        <f>IF(OR(U162="Approved",U162="Approved as Noted",U162="Closed"),"",IF(P162="",IF(AND(O162&lt;&gt;"",TODAY()&gt;O162),TODAY()-O162,""),IF(R162="",IF(TODAY()&gt;Q162,TODAY()-Q162,""),"")))</f>
        <v/>
      </c>
      <c r="W162" s="13" t="n"/>
      <c r="X162" s="15" t="n"/>
    </row>
    <row r="163">
      <c r="A163" s="13" t="n"/>
      <c r="B163" s="14" t="n"/>
      <c r="C163" s="13" t="n"/>
      <c r="D163" s="15" t="n"/>
      <c r="E163" s="13" t="n"/>
      <c r="F163" s="13" t="n"/>
      <c r="G163" s="15" t="n"/>
      <c r="H163" s="15" t="n"/>
      <c r="I163" s="15" t="n"/>
      <c r="J163" s="13" t="n"/>
      <c r="K163" s="13" t="n"/>
      <c r="L163" s="13" t="n"/>
      <c r="M163" s="14" t="n"/>
      <c r="N163" s="16" t="n"/>
      <c r="O163" s="11">
        <f>IF(N163="","",N163-M163-ReviewDays-BufferDays)</f>
        <v/>
      </c>
      <c r="P163" s="16" t="n"/>
      <c r="Q163" s="11">
        <f>IF(P163="","",P163+ReviewDays)</f>
        <v/>
      </c>
      <c r="R163" s="16" t="n"/>
      <c r="S163" s="12">
        <f>IF(P163="","",IF(R163="",TODAY()-P163,R163-P163))</f>
        <v/>
      </c>
      <c r="T163" s="13" t="n"/>
      <c r="U163" s="13" t="n"/>
      <c r="V163" s="12">
        <f>IF(OR(U163="Approved",U163="Approved as Noted",U163="Closed"),"",IF(P163="",IF(AND(O163&lt;&gt;"",TODAY()&gt;O163),TODAY()-O163,""),IF(R163="",IF(TODAY()&gt;Q163,TODAY()-Q163,""),"")))</f>
        <v/>
      </c>
      <c r="W163" s="13" t="n"/>
      <c r="X163" s="15" t="n"/>
    </row>
    <row r="164">
      <c r="A164" s="13" t="n"/>
      <c r="B164" s="14" t="n"/>
      <c r="C164" s="13" t="n"/>
      <c r="D164" s="15" t="n"/>
      <c r="E164" s="13" t="n"/>
      <c r="F164" s="13" t="n"/>
      <c r="G164" s="15" t="n"/>
      <c r="H164" s="15" t="n"/>
      <c r="I164" s="15" t="n"/>
      <c r="J164" s="13" t="n"/>
      <c r="K164" s="13" t="n"/>
      <c r="L164" s="13" t="n"/>
      <c r="M164" s="14" t="n"/>
      <c r="N164" s="16" t="n"/>
      <c r="O164" s="11">
        <f>IF(N164="","",N164-M164-ReviewDays-BufferDays)</f>
        <v/>
      </c>
      <c r="P164" s="16" t="n"/>
      <c r="Q164" s="11">
        <f>IF(P164="","",P164+ReviewDays)</f>
        <v/>
      </c>
      <c r="R164" s="16" t="n"/>
      <c r="S164" s="12">
        <f>IF(P164="","",IF(R164="",TODAY()-P164,R164-P164))</f>
        <v/>
      </c>
      <c r="T164" s="13" t="n"/>
      <c r="U164" s="13" t="n"/>
      <c r="V164" s="12">
        <f>IF(OR(U164="Approved",U164="Approved as Noted",U164="Closed"),"",IF(P164="",IF(AND(O164&lt;&gt;"",TODAY()&gt;O164),TODAY()-O164,""),IF(R164="",IF(TODAY()&gt;Q164,TODAY()-Q164,""),"")))</f>
        <v/>
      </c>
      <c r="W164" s="13" t="n"/>
      <c r="X164" s="15" t="n"/>
    </row>
    <row r="165">
      <c r="A165" s="13" t="n"/>
      <c r="B165" s="14" t="n"/>
      <c r="C165" s="13" t="n"/>
      <c r="D165" s="15" t="n"/>
      <c r="E165" s="13" t="n"/>
      <c r="F165" s="13" t="n"/>
      <c r="G165" s="15" t="n"/>
      <c r="H165" s="15" t="n"/>
      <c r="I165" s="15" t="n"/>
      <c r="J165" s="13" t="n"/>
      <c r="K165" s="13" t="n"/>
      <c r="L165" s="13" t="n"/>
      <c r="M165" s="14" t="n"/>
      <c r="N165" s="16" t="n"/>
      <c r="O165" s="11">
        <f>IF(N165="","",N165-M165-ReviewDays-BufferDays)</f>
        <v/>
      </c>
      <c r="P165" s="16" t="n"/>
      <c r="Q165" s="11">
        <f>IF(P165="","",P165+ReviewDays)</f>
        <v/>
      </c>
      <c r="R165" s="16" t="n"/>
      <c r="S165" s="12">
        <f>IF(P165="","",IF(R165="",TODAY()-P165,R165-P165))</f>
        <v/>
      </c>
      <c r="T165" s="13" t="n"/>
      <c r="U165" s="13" t="n"/>
      <c r="V165" s="12">
        <f>IF(OR(U165="Approved",U165="Approved as Noted",U165="Closed"),"",IF(P165="",IF(AND(O165&lt;&gt;"",TODAY()&gt;O165),TODAY()-O165,""),IF(R165="",IF(TODAY()&gt;Q165,TODAY()-Q165,""),"")))</f>
        <v/>
      </c>
      <c r="W165" s="13" t="n"/>
      <c r="X165" s="15" t="n"/>
    </row>
    <row r="166">
      <c r="A166" s="13" t="n"/>
      <c r="B166" s="14" t="n"/>
      <c r="C166" s="13" t="n"/>
      <c r="D166" s="15" t="n"/>
      <c r="E166" s="13" t="n"/>
      <c r="F166" s="13" t="n"/>
      <c r="G166" s="15" t="n"/>
      <c r="H166" s="15" t="n"/>
      <c r="I166" s="15" t="n"/>
      <c r="J166" s="13" t="n"/>
      <c r="K166" s="13" t="n"/>
      <c r="L166" s="13" t="n"/>
      <c r="M166" s="14" t="n"/>
      <c r="N166" s="16" t="n"/>
      <c r="O166" s="11">
        <f>IF(N166="","",N166-M166-ReviewDays-BufferDays)</f>
        <v/>
      </c>
      <c r="P166" s="16" t="n"/>
      <c r="Q166" s="11">
        <f>IF(P166="","",P166+ReviewDays)</f>
        <v/>
      </c>
      <c r="R166" s="16" t="n"/>
      <c r="S166" s="12">
        <f>IF(P166="","",IF(R166="",TODAY()-P166,R166-P166))</f>
        <v/>
      </c>
      <c r="T166" s="13" t="n"/>
      <c r="U166" s="13" t="n"/>
      <c r="V166" s="12">
        <f>IF(OR(U166="Approved",U166="Approved as Noted",U166="Closed"),"",IF(P166="",IF(AND(O166&lt;&gt;"",TODAY()&gt;O166),TODAY()-O166,""),IF(R166="",IF(TODAY()&gt;Q166,TODAY()-Q166,""),"")))</f>
        <v/>
      </c>
      <c r="W166" s="13" t="n"/>
      <c r="X166" s="15" t="n"/>
    </row>
    <row r="167">
      <c r="A167" s="13" t="n"/>
      <c r="B167" s="14" t="n"/>
      <c r="C167" s="13" t="n"/>
      <c r="D167" s="15" t="n"/>
      <c r="E167" s="13" t="n"/>
      <c r="F167" s="13" t="n"/>
      <c r="G167" s="15" t="n"/>
      <c r="H167" s="15" t="n"/>
      <c r="I167" s="15" t="n"/>
      <c r="J167" s="13" t="n"/>
      <c r="K167" s="13" t="n"/>
      <c r="L167" s="13" t="n"/>
      <c r="M167" s="14" t="n"/>
      <c r="N167" s="16" t="n"/>
      <c r="O167" s="11">
        <f>IF(N167="","",N167-M167-ReviewDays-BufferDays)</f>
        <v/>
      </c>
      <c r="P167" s="16" t="n"/>
      <c r="Q167" s="11">
        <f>IF(P167="","",P167+ReviewDays)</f>
        <v/>
      </c>
      <c r="R167" s="16" t="n"/>
      <c r="S167" s="12">
        <f>IF(P167="","",IF(R167="",TODAY()-P167,R167-P167))</f>
        <v/>
      </c>
      <c r="T167" s="13" t="n"/>
      <c r="U167" s="13" t="n"/>
      <c r="V167" s="12">
        <f>IF(OR(U167="Approved",U167="Approved as Noted",U167="Closed"),"",IF(P167="",IF(AND(O167&lt;&gt;"",TODAY()&gt;O167),TODAY()-O167,""),IF(R167="",IF(TODAY()&gt;Q167,TODAY()-Q167,""),"")))</f>
        <v/>
      </c>
      <c r="W167" s="13" t="n"/>
      <c r="X167" s="15" t="n"/>
    </row>
    <row r="168">
      <c r="A168" s="13" t="n"/>
      <c r="B168" s="14" t="n"/>
      <c r="C168" s="13" t="n"/>
      <c r="D168" s="15" t="n"/>
      <c r="E168" s="13" t="n"/>
      <c r="F168" s="13" t="n"/>
      <c r="G168" s="15" t="n"/>
      <c r="H168" s="15" t="n"/>
      <c r="I168" s="15" t="n"/>
      <c r="J168" s="13" t="n"/>
      <c r="K168" s="13" t="n"/>
      <c r="L168" s="13" t="n"/>
      <c r="M168" s="14" t="n"/>
      <c r="N168" s="16" t="n"/>
      <c r="O168" s="11">
        <f>IF(N168="","",N168-M168-ReviewDays-BufferDays)</f>
        <v/>
      </c>
      <c r="P168" s="16" t="n"/>
      <c r="Q168" s="11">
        <f>IF(P168="","",P168+ReviewDays)</f>
        <v/>
      </c>
      <c r="R168" s="16" t="n"/>
      <c r="S168" s="12">
        <f>IF(P168="","",IF(R168="",TODAY()-P168,R168-P168))</f>
        <v/>
      </c>
      <c r="T168" s="13" t="n"/>
      <c r="U168" s="13" t="n"/>
      <c r="V168" s="12">
        <f>IF(OR(U168="Approved",U168="Approved as Noted",U168="Closed"),"",IF(P168="",IF(AND(O168&lt;&gt;"",TODAY()&gt;O168),TODAY()-O168,""),IF(R168="",IF(TODAY()&gt;Q168,TODAY()-Q168,""),"")))</f>
        <v/>
      </c>
      <c r="W168" s="13" t="n"/>
      <c r="X168" s="15" t="n"/>
    </row>
    <row r="169">
      <c r="A169" s="13" t="n"/>
      <c r="B169" s="14" t="n"/>
      <c r="C169" s="13" t="n"/>
      <c r="D169" s="15" t="n"/>
      <c r="E169" s="13" t="n"/>
      <c r="F169" s="13" t="n"/>
      <c r="G169" s="15" t="n"/>
      <c r="H169" s="15" t="n"/>
      <c r="I169" s="15" t="n"/>
      <c r="J169" s="13" t="n"/>
      <c r="K169" s="13" t="n"/>
      <c r="L169" s="13" t="n"/>
      <c r="M169" s="14" t="n"/>
      <c r="N169" s="16" t="n"/>
      <c r="O169" s="11">
        <f>IF(N169="","",N169-M169-ReviewDays-BufferDays)</f>
        <v/>
      </c>
      <c r="P169" s="16" t="n"/>
      <c r="Q169" s="11">
        <f>IF(P169="","",P169+ReviewDays)</f>
        <v/>
      </c>
      <c r="R169" s="16" t="n"/>
      <c r="S169" s="12">
        <f>IF(P169="","",IF(R169="",TODAY()-P169,R169-P169))</f>
        <v/>
      </c>
      <c r="T169" s="13" t="n"/>
      <c r="U169" s="13" t="n"/>
      <c r="V169" s="12">
        <f>IF(OR(U169="Approved",U169="Approved as Noted",U169="Closed"),"",IF(P169="",IF(AND(O169&lt;&gt;"",TODAY()&gt;O169),TODAY()-O169,""),IF(R169="",IF(TODAY()&gt;Q169,TODAY()-Q169,""),"")))</f>
        <v/>
      </c>
      <c r="W169" s="13" t="n"/>
      <c r="X169" s="15" t="n"/>
    </row>
    <row r="170">
      <c r="A170" s="13" t="n"/>
      <c r="B170" s="14" t="n"/>
      <c r="C170" s="13" t="n"/>
      <c r="D170" s="15" t="n"/>
      <c r="E170" s="13" t="n"/>
      <c r="F170" s="13" t="n"/>
      <c r="G170" s="15" t="n"/>
      <c r="H170" s="15" t="n"/>
      <c r="I170" s="15" t="n"/>
      <c r="J170" s="13" t="n"/>
      <c r="K170" s="13" t="n"/>
      <c r="L170" s="13" t="n"/>
      <c r="M170" s="14" t="n"/>
      <c r="N170" s="16" t="n"/>
      <c r="O170" s="11">
        <f>IF(N170="","",N170-M170-ReviewDays-BufferDays)</f>
        <v/>
      </c>
      <c r="P170" s="16" t="n"/>
      <c r="Q170" s="11">
        <f>IF(P170="","",P170+ReviewDays)</f>
        <v/>
      </c>
      <c r="R170" s="16" t="n"/>
      <c r="S170" s="12">
        <f>IF(P170="","",IF(R170="",TODAY()-P170,R170-P170))</f>
        <v/>
      </c>
      <c r="T170" s="13" t="n"/>
      <c r="U170" s="13" t="n"/>
      <c r="V170" s="12">
        <f>IF(OR(U170="Approved",U170="Approved as Noted",U170="Closed"),"",IF(P170="",IF(AND(O170&lt;&gt;"",TODAY()&gt;O170),TODAY()-O170,""),IF(R170="",IF(TODAY()&gt;Q170,TODAY()-Q170,""),"")))</f>
        <v/>
      </c>
      <c r="W170" s="13" t="n"/>
      <c r="X170" s="15" t="n"/>
    </row>
    <row r="171">
      <c r="A171" s="13" t="n"/>
      <c r="B171" s="14" t="n"/>
      <c r="C171" s="13" t="n"/>
      <c r="D171" s="15" t="n"/>
      <c r="E171" s="13" t="n"/>
      <c r="F171" s="13" t="n"/>
      <c r="G171" s="15" t="n"/>
      <c r="H171" s="15" t="n"/>
      <c r="I171" s="15" t="n"/>
      <c r="J171" s="13" t="n"/>
      <c r="K171" s="13" t="n"/>
      <c r="L171" s="13" t="n"/>
      <c r="M171" s="14" t="n"/>
      <c r="N171" s="16" t="n"/>
      <c r="O171" s="11">
        <f>IF(N171="","",N171-M171-ReviewDays-BufferDays)</f>
        <v/>
      </c>
      <c r="P171" s="16" t="n"/>
      <c r="Q171" s="11">
        <f>IF(P171="","",P171+ReviewDays)</f>
        <v/>
      </c>
      <c r="R171" s="16" t="n"/>
      <c r="S171" s="12">
        <f>IF(P171="","",IF(R171="",TODAY()-P171,R171-P171))</f>
        <v/>
      </c>
      <c r="T171" s="13" t="n"/>
      <c r="U171" s="13" t="n"/>
      <c r="V171" s="12">
        <f>IF(OR(U171="Approved",U171="Approved as Noted",U171="Closed"),"",IF(P171="",IF(AND(O171&lt;&gt;"",TODAY()&gt;O171),TODAY()-O171,""),IF(R171="",IF(TODAY()&gt;Q171,TODAY()-Q171,""),"")))</f>
        <v/>
      </c>
      <c r="W171" s="13" t="n"/>
      <c r="X171" s="15" t="n"/>
    </row>
    <row r="172">
      <c r="A172" s="13" t="n"/>
      <c r="B172" s="14" t="n"/>
      <c r="C172" s="13" t="n"/>
      <c r="D172" s="15" t="n"/>
      <c r="E172" s="13" t="n"/>
      <c r="F172" s="13" t="n"/>
      <c r="G172" s="15" t="n"/>
      <c r="H172" s="15" t="n"/>
      <c r="I172" s="15" t="n"/>
      <c r="J172" s="13" t="n"/>
      <c r="K172" s="13" t="n"/>
      <c r="L172" s="13" t="n"/>
      <c r="M172" s="14" t="n"/>
      <c r="N172" s="16" t="n"/>
      <c r="O172" s="11">
        <f>IF(N172="","",N172-M172-ReviewDays-BufferDays)</f>
        <v/>
      </c>
      <c r="P172" s="16" t="n"/>
      <c r="Q172" s="11">
        <f>IF(P172="","",P172+ReviewDays)</f>
        <v/>
      </c>
      <c r="R172" s="16" t="n"/>
      <c r="S172" s="12">
        <f>IF(P172="","",IF(R172="",TODAY()-P172,R172-P172))</f>
        <v/>
      </c>
      <c r="T172" s="13" t="n"/>
      <c r="U172" s="13" t="n"/>
      <c r="V172" s="12">
        <f>IF(OR(U172="Approved",U172="Approved as Noted",U172="Closed"),"",IF(P172="",IF(AND(O172&lt;&gt;"",TODAY()&gt;O172),TODAY()-O172,""),IF(R172="",IF(TODAY()&gt;Q172,TODAY()-Q172,""),"")))</f>
        <v/>
      </c>
      <c r="W172" s="13" t="n"/>
      <c r="X172" s="15" t="n"/>
    </row>
    <row r="173">
      <c r="A173" s="13" t="n"/>
      <c r="B173" s="14" t="n"/>
      <c r="C173" s="13" t="n"/>
      <c r="D173" s="15" t="n"/>
      <c r="E173" s="13" t="n"/>
      <c r="F173" s="13" t="n"/>
      <c r="G173" s="15" t="n"/>
      <c r="H173" s="15" t="n"/>
      <c r="I173" s="15" t="n"/>
      <c r="J173" s="13" t="n"/>
      <c r="K173" s="13" t="n"/>
      <c r="L173" s="13" t="n"/>
      <c r="M173" s="14" t="n"/>
      <c r="N173" s="16" t="n"/>
      <c r="O173" s="11">
        <f>IF(N173="","",N173-M173-ReviewDays-BufferDays)</f>
        <v/>
      </c>
      <c r="P173" s="16" t="n"/>
      <c r="Q173" s="11">
        <f>IF(P173="","",P173+ReviewDays)</f>
        <v/>
      </c>
      <c r="R173" s="16" t="n"/>
      <c r="S173" s="12">
        <f>IF(P173="","",IF(R173="",TODAY()-P173,R173-P173))</f>
        <v/>
      </c>
      <c r="T173" s="13" t="n"/>
      <c r="U173" s="13" t="n"/>
      <c r="V173" s="12">
        <f>IF(OR(U173="Approved",U173="Approved as Noted",U173="Closed"),"",IF(P173="",IF(AND(O173&lt;&gt;"",TODAY()&gt;O173),TODAY()-O173,""),IF(R173="",IF(TODAY()&gt;Q173,TODAY()-Q173,""),"")))</f>
        <v/>
      </c>
      <c r="W173" s="13" t="n"/>
      <c r="X173" s="15" t="n"/>
    </row>
    <row r="174">
      <c r="A174" s="13" t="n"/>
      <c r="B174" s="14" t="n"/>
      <c r="C174" s="13" t="n"/>
      <c r="D174" s="15" t="n"/>
      <c r="E174" s="13" t="n"/>
      <c r="F174" s="13" t="n"/>
      <c r="G174" s="15" t="n"/>
      <c r="H174" s="15" t="n"/>
      <c r="I174" s="15" t="n"/>
      <c r="J174" s="13" t="n"/>
      <c r="K174" s="13" t="n"/>
      <c r="L174" s="13" t="n"/>
      <c r="M174" s="14" t="n"/>
      <c r="N174" s="16" t="n"/>
      <c r="O174" s="11">
        <f>IF(N174="","",N174-M174-ReviewDays-BufferDays)</f>
        <v/>
      </c>
      <c r="P174" s="16" t="n"/>
      <c r="Q174" s="11">
        <f>IF(P174="","",P174+ReviewDays)</f>
        <v/>
      </c>
      <c r="R174" s="16" t="n"/>
      <c r="S174" s="12">
        <f>IF(P174="","",IF(R174="",TODAY()-P174,R174-P174))</f>
        <v/>
      </c>
      <c r="T174" s="13" t="n"/>
      <c r="U174" s="13" t="n"/>
      <c r="V174" s="12">
        <f>IF(OR(U174="Approved",U174="Approved as Noted",U174="Closed"),"",IF(P174="",IF(AND(O174&lt;&gt;"",TODAY()&gt;O174),TODAY()-O174,""),IF(R174="",IF(TODAY()&gt;Q174,TODAY()-Q174,""),"")))</f>
        <v/>
      </c>
      <c r="W174" s="13" t="n"/>
      <c r="X174" s="15" t="n"/>
    </row>
    <row r="175">
      <c r="A175" s="13" t="n"/>
      <c r="B175" s="14" t="n"/>
      <c r="C175" s="13" t="n"/>
      <c r="D175" s="15" t="n"/>
      <c r="E175" s="13" t="n"/>
      <c r="F175" s="13" t="n"/>
      <c r="G175" s="15" t="n"/>
      <c r="H175" s="15" t="n"/>
      <c r="I175" s="15" t="n"/>
      <c r="J175" s="13" t="n"/>
      <c r="K175" s="13" t="n"/>
      <c r="L175" s="13" t="n"/>
      <c r="M175" s="14" t="n"/>
      <c r="N175" s="16" t="n"/>
      <c r="O175" s="11">
        <f>IF(N175="","",N175-M175-ReviewDays-BufferDays)</f>
        <v/>
      </c>
      <c r="P175" s="16" t="n"/>
      <c r="Q175" s="11">
        <f>IF(P175="","",P175+ReviewDays)</f>
        <v/>
      </c>
      <c r="R175" s="16" t="n"/>
      <c r="S175" s="12">
        <f>IF(P175="","",IF(R175="",TODAY()-P175,R175-P175))</f>
        <v/>
      </c>
      <c r="T175" s="13" t="n"/>
      <c r="U175" s="13" t="n"/>
      <c r="V175" s="12">
        <f>IF(OR(U175="Approved",U175="Approved as Noted",U175="Closed"),"",IF(P175="",IF(AND(O175&lt;&gt;"",TODAY()&gt;O175),TODAY()-O175,""),IF(R175="",IF(TODAY()&gt;Q175,TODAY()-Q175,""),"")))</f>
        <v/>
      </c>
      <c r="W175" s="13" t="n"/>
      <c r="X175" s="15" t="n"/>
    </row>
    <row r="176">
      <c r="A176" s="13" t="n"/>
      <c r="B176" s="14" t="n"/>
      <c r="C176" s="13" t="n"/>
      <c r="D176" s="15" t="n"/>
      <c r="E176" s="13" t="n"/>
      <c r="F176" s="13" t="n"/>
      <c r="G176" s="15" t="n"/>
      <c r="H176" s="15" t="n"/>
      <c r="I176" s="15" t="n"/>
      <c r="J176" s="13" t="n"/>
      <c r="K176" s="13" t="n"/>
      <c r="L176" s="13" t="n"/>
      <c r="M176" s="14" t="n"/>
      <c r="N176" s="16" t="n"/>
      <c r="O176" s="11">
        <f>IF(N176="","",N176-M176-ReviewDays-BufferDays)</f>
        <v/>
      </c>
      <c r="P176" s="16" t="n"/>
      <c r="Q176" s="11">
        <f>IF(P176="","",P176+ReviewDays)</f>
        <v/>
      </c>
      <c r="R176" s="16" t="n"/>
      <c r="S176" s="12">
        <f>IF(P176="","",IF(R176="",TODAY()-P176,R176-P176))</f>
        <v/>
      </c>
      <c r="T176" s="13" t="n"/>
      <c r="U176" s="13" t="n"/>
      <c r="V176" s="12">
        <f>IF(OR(U176="Approved",U176="Approved as Noted",U176="Closed"),"",IF(P176="",IF(AND(O176&lt;&gt;"",TODAY()&gt;O176),TODAY()-O176,""),IF(R176="",IF(TODAY()&gt;Q176,TODAY()-Q176,""),"")))</f>
        <v/>
      </c>
      <c r="W176" s="13" t="n"/>
      <c r="X176" s="15" t="n"/>
    </row>
    <row r="177">
      <c r="A177" s="13" t="n"/>
      <c r="B177" s="14" t="n"/>
      <c r="C177" s="13" t="n"/>
      <c r="D177" s="15" t="n"/>
      <c r="E177" s="13" t="n"/>
      <c r="F177" s="13" t="n"/>
      <c r="G177" s="15" t="n"/>
      <c r="H177" s="15" t="n"/>
      <c r="I177" s="15" t="n"/>
      <c r="J177" s="13" t="n"/>
      <c r="K177" s="13" t="n"/>
      <c r="L177" s="13" t="n"/>
      <c r="M177" s="14" t="n"/>
      <c r="N177" s="16" t="n"/>
      <c r="O177" s="11">
        <f>IF(N177="","",N177-M177-ReviewDays-BufferDays)</f>
        <v/>
      </c>
      <c r="P177" s="16" t="n"/>
      <c r="Q177" s="11">
        <f>IF(P177="","",P177+ReviewDays)</f>
        <v/>
      </c>
      <c r="R177" s="16" t="n"/>
      <c r="S177" s="12">
        <f>IF(P177="","",IF(R177="",TODAY()-P177,R177-P177))</f>
        <v/>
      </c>
      <c r="T177" s="13" t="n"/>
      <c r="U177" s="13" t="n"/>
      <c r="V177" s="12">
        <f>IF(OR(U177="Approved",U177="Approved as Noted",U177="Closed"),"",IF(P177="",IF(AND(O177&lt;&gt;"",TODAY()&gt;O177),TODAY()-O177,""),IF(R177="",IF(TODAY()&gt;Q177,TODAY()-Q177,""),"")))</f>
        <v/>
      </c>
      <c r="W177" s="13" t="n"/>
      <c r="X177" s="15" t="n"/>
    </row>
    <row r="178">
      <c r="A178" s="13" t="n"/>
      <c r="B178" s="14" t="n"/>
      <c r="C178" s="13" t="n"/>
      <c r="D178" s="15" t="n"/>
      <c r="E178" s="13" t="n"/>
      <c r="F178" s="13" t="n"/>
      <c r="G178" s="15" t="n"/>
      <c r="H178" s="15" t="n"/>
      <c r="I178" s="15" t="n"/>
      <c r="J178" s="13" t="n"/>
      <c r="K178" s="13" t="n"/>
      <c r="L178" s="13" t="n"/>
      <c r="M178" s="14" t="n"/>
      <c r="N178" s="16" t="n"/>
      <c r="O178" s="11">
        <f>IF(N178="","",N178-M178-ReviewDays-BufferDays)</f>
        <v/>
      </c>
      <c r="P178" s="16" t="n"/>
      <c r="Q178" s="11">
        <f>IF(P178="","",P178+ReviewDays)</f>
        <v/>
      </c>
      <c r="R178" s="16" t="n"/>
      <c r="S178" s="12">
        <f>IF(P178="","",IF(R178="",TODAY()-P178,R178-P178))</f>
        <v/>
      </c>
      <c r="T178" s="13" t="n"/>
      <c r="U178" s="13" t="n"/>
      <c r="V178" s="12">
        <f>IF(OR(U178="Approved",U178="Approved as Noted",U178="Closed"),"",IF(P178="",IF(AND(O178&lt;&gt;"",TODAY()&gt;O178),TODAY()-O178,""),IF(R178="",IF(TODAY()&gt;Q178,TODAY()-Q178,""),"")))</f>
        <v/>
      </c>
      <c r="W178" s="13" t="n"/>
      <c r="X178" s="15" t="n"/>
    </row>
    <row r="179">
      <c r="A179" s="13" t="n"/>
      <c r="B179" s="14" t="n"/>
      <c r="C179" s="13" t="n"/>
      <c r="D179" s="15" t="n"/>
      <c r="E179" s="13" t="n"/>
      <c r="F179" s="13" t="n"/>
      <c r="G179" s="15" t="n"/>
      <c r="H179" s="15" t="n"/>
      <c r="I179" s="15" t="n"/>
      <c r="J179" s="13" t="n"/>
      <c r="K179" s="13" t="n"/>
      <c r="L179" s="13" t="n"/>
      <c r="M179" s="14" t="n"/>
      <c r="N179" s="16" t="n"/>
      <c r="O179" s="11">
        <f>IF(N179="","",N179-M179-ReviewDays-BufferDays)</f>
        <v/>
      </c>
      <c r="P179" s="16" t="n"/>
      <c r="Q179" s="11">
        <f>IF(P179="","",P179+ReviewDays)</f>
        <v/>
      </c>
      <c r="R179" s="16" t="n"/>
      <c r="S179" s="12">
        <f>IF(P179="","",IF(R179="",TODAY()-P179,R179-P179))</f>
        <v/>
      </c>
      <c r="T179" s="13" t="n"/>
      <c r="U179" s="13" t="n"/>
      <c r="V179" s="12">
        <f>IF(OR(U179="Approved",U179="Approved as Noted",U179="Closed"),"",IF(P179="",IF(AND(O179&lt;&gt;"",TODAY()&gt;O179),TODAY()-O179,""),IF(R179="",IF(TODAY()&gt;Q179,TODAY()-Q179,""),"")))</f>
        <v/>
      </c>
      <c r="W179" s="13" t="n"/>
      <c r="X179" s="15" t="n"/>
    </row>
    <row r="180">
      <c r="A180" s="13" t="n"/>
      <c r="B180" s="14" t="n"/>
      <c r="C180" s="13" t="n"/>
      <c r="D180" s="15" t="n"/>
      <c r="E180" s="13" t="n"/>
      <c r="F180" s="13" t="n"/>
      <c r="G180" s="15" t="n"/>
      <c r="H180" s="15" t="n"/>
      <c r="I180" s="15" t="n"/>
      <c r="J180" s="13" t="n"/>
      <c r="K180" s="13" t="n"/>
      <c r="L180" s="13" t="n"/>
      <c r="M180" s="14" t="n"/>
      <c r="N180" s="16" t="n"/>
      <c r="O180" s="11">
        <f>IF(N180="","",N180-M180-ReviewDays-BufferDays)</f>
        <v/>
      </c>
      <c r="P180" s="16" t="n"/>
      <c r="Q180" s="11">
        <f>IF(P180="","",P180+ReviewDays)</f>
        <v/>
      </c>
      <c r="R180" s="16" t="n"/>
      <c r="S180" s="12">
        <f>IF(P180="","",IF(R180="",TODAY()-P180,R180-P180))</f>
        <v/>
      </c>
      <c r="T180" s="13" t="n"/>
      <c r="U180" s="13" t="n"/>
      <c r="V180" s="12">
        <f>IF(OR(U180="Approved",U180="Approved as Noted",U180="Closed"),"",IF(P180="",IF(AND(O180&lt;&gt;"",TODAY()&gt;O180),TODAY()-O180,""),IF(R180="",IF(TODAY()&gt;Q180,TODAY()-Q180,""),"")))</f>
        <v/>
      </c>
      <c r="W180" s="13" t="n"/>
      <c r="X180" s="15" t="n"/>
    </row>
    <row r="181">
      <c r="A181" s="13" t="n"/>
      <c r="B181" s="14" t="n"/>
      <c r="C181" s="13" t="n"/>
      <c r="D181" s="15" t="n"/>
      <c r="E181" s="13" t="n"/>
      <c r="F181" s="13" t="n"/>
      <c r="G181" s="15" t="n"/>
      <c r="H181" s="15" t="n"/>
      <c r="I181" s="15" t="n"/>
      <c r="J181" s="13" t="n"/>
      <c r="K181" s="13" t="n"/>
      <c r="L181" s="13" t="n"/>
      <c r="M181" s="14" t="n"/>
      <c r="N181" s="16" t="n"/>
      <c r="O181" s="11">
        <f>IF(N181="","",N181-M181-ReviewDays-BufferDays)</f>
        <v/>
      </c>
      <c r="P181" s="16" t="n"/>
      <c r="Q181" s="11">
        <f>IF(P181="","",P181+ReviewDays)</f>
        <v/>
      </c>
      <c r="R181" s="16" t="n"/>
      <c r="S181" s="12">
        <f>IF(P181="","",IF(R181="",TODAY()-P181,R181-P181))</f>
        <v/>
      </c>
      <c r="T181" s="13" t="n"/>
      <c r="U181" s="13" t="n"/>
      <c r="V181" s="12">
        <f>IF(OR(U181="Approved",U181="Approved as Noted",U181="Closed"),"",IF(P181="",IF(AND(O181&lt;&gt;"",TODAY()&gt;O181),TODAY()-O181,""),IF(R181="",IF(TODAY()&gt;Q181,TODAY()-Q181,""),"")))</f>
        <v/>
      </c>
      <c r="W181" s="13" t="n"/>
      <c r="X181" s="15" t="n"/>
    </row>
    <row r="182">
      <c r="A182" s="13" t="n"/>
      <c r="B182" s="14" t="n"/>
      <c r="C182" s="13" t="n"/>
      <c r="D182" s="15" t="n"/>
      <c r="E182" s="13" t="n"/>
      <c r="F182" s="13" t="n"/>
      <c r="G182" s="15" t="n"/>
      <c r="H182" s="15" t="n"/>
      <c r="I182" s="15" t="n"/>
      <c r="J182" s="13" t="n"/>
      <c r="K182" s="13" t="n"/>
      <c r="L182" s="13" t="n"/>
      <c r="M182" s="14" t="n"/>
      <c r="N182" s="16" t="n"/>
      <c r="O182" s="11">
        <f>IF(N182="","",N182-M182-ReviewDays-BufferDays)</f>
        <v/>
      </c>
      <c r="P182" s="16" t="n"/>
      <c r="Q182" s="11">
        <f>IF(P182="","",P182+ReviewDays)</f>
        <v/>
      </c>
      <c r="R182" s="16" t="n"/>
      <c r="S182" s="12">
        <f>IF(P182="","",IF(R182="",TODAY()-P182,R182-P182))</f>
        <v/>
      </c>
      <c r="T182" s="13" t="n"/>
      <c r="U182" s="13" t="n"/>
      <c r="V182" s="12">
        <f>IF(OR(U182="Approved",U182="Approved as Noted",U182="Closed"),"",IF(P182="",IF(AND(O182&lt;&gt;"",TODAY()&gt;O182),TODAY()-O182,""),IF(R182="",IF(TODAY()&gt;Q182,TODAY()-Q182,""),"")))</f>
        <v/>
      </c>
      <c r="W182" s="13" t="n"/>
      <c r="X182" s="15" t="n"/>
    </row>
    <row r="183">
      <c r="A183" s="13" t="n"/>
      <c r="B183" s="14" t="n"/>
      <c r="C183" s="13" t="n"/>
      <c r="D183" s="15" t="n"/>
      <c r="E183" s="13" t="n"/>
      <c r="F183" s="13" t="n"/>
      <c r="G183" s="15" t="n"/>
      <c r="H183" s="15" t="n"/>
      <c r="I183" s="15" t="n"/>
      <c r="J183" s="13" t="n"/>
      <c r="K183" s="13" t="n"/>
      <c r="L183" s="13" t="n"/>
      <c r="M183" s="14" t="n"/>
      <c r="N183" s="16" t="n"/>
      <c r="O183" s="11">
        <f>IF(N183="","",N183-M183-ReviewDays-BufferDays)</f>
        <v/>
      </c>
      <c r="P183" s="16" t="n"/>
      <c r="Q183" s="11">
        <f>IF(P183="","",P183+ReviewDays)</f>
        <v/>
      </c>
      <c r="R183" s="16" t="n"/>
      <c r="S183" s="12">
        <f>IF(P183="","",IF(R183="",TODAY()-P183,R183-P183))</f>
        <v/>
      </c>
      <c r="T183" s="13" t="n"/>
      <c r="U183" s="13" t="n"/>
      <c r="V183" s="12">
        <f>IF(OR(U183="Approved",U183="Approved as Noted",U183="Closed"),"",IF(P183="",IF(AND(O183&lt;&gt;"",TODAY()&gt;O183),TODAY()-O183,""),IF(R183="",IF(TODAY()&gt;Q183,TODAY()-Q183,""),"")))</f>
        <v/>
      </c>
      <c r="W183" s="13" t="n"/>
      <c r="X183" s="15" t="n"/>
    </row>
    <row r="184">
      <c r="A184" s="13" t="n"/>
      <c r="B184" s="14" t="n"/>
      <c r="C184" s="13" t="n"/>
      <c r="D184" s="15" t="n"/>
      <c r="E184" s="13" t="n"/>
      <c r="F184" s="13" t="n"/>
      <c r="G184" s="15" t="n"/>
      <c r="H184" s="15" t="n"/>
      <c r="I184" s="15" t="n"/>
      <c r="J184" s="13" t="n"/>
      <c r="K184" s="13" t="n"/>
      <c r="L184" s="13" t="n"/>
      <c r="M184" s="14" t="n"/>
      <c r="N184" s="16" t="n"/>
      <c r="O184" s="11">
        <f>IF(N184="","",N184-M184-ReviewDays-BufferDays)</f>
        <v/>
      </c>
      <c r="P184" s="16" t="n"/>
      <c r="Q184" s="11">
        <f>IF(P184="","",P184+ReviewDays)</f>
        <v/>
      </c>
      <c r="R184" s="16" t="n"/>
      <c r="S184" s="12">
        <f>IF(P184="","",IF(R184="",TODAY()-P184,R184-P184))</f>
        <v/>
      </c>
      <c r="T184" s="13" t="n"/>
      <c r="U184" s="13" t="n"/>
      <c r="V184" s="12">
        <f>IF(OR(U184="Approved",U184="Approved as Noted",U184="Closed"),"",IF(P184="",IF(AND(O184&lt;&gt;"",TODAY()&gt;O184),TODAY()-O184,""),IF(R184="",IF(TODAY()&gt;Q184,TODAY()-Q184,""),"")))</f>
        <v/>
      </c>
      <c r="W184" s="13" t="n"/>
      <c r="X184" s="15" t="n"/>
    </row>
    <row r="185">
      <c r="A185" s="13" t="n"/>
      <c r="B185" s="14" t="n"/>
      <c r="C185" s="13" t="n"/>
      <c r="D185" s="15" t="n"/>
      <c r="E185" s="13" t="n"/>
      <c r="F185" s="13" t="n"/>
      <c r="G185" s="15" t="n"/>
      <c r="H185" s="15" t="n"/>
      <c r="I185" s="15" t="n"/>
      <c r="J185" s="13" t="n"/>
      <c r="K185" s="13" t="n"/>
      <c r="L185" s="13" t="n"/>
      <c r="M185" s="14" t="n"/>
      <c r="N185" s="16" t="n"/>
      <c r="O185" s="11">
        <f>IF(N185="","",N185-M185-ReviewDays-BufferDays)</f>
        <v/>
      </c>
      <c r="P185" s="16" t="n"/>
      <c r="Q185" s="11">
        <f>IF(P185="","",P185+ReviewDays)</f>
        <v/>
      </c>
      <c r="R185" s="16" t="n"/>
      <c r="S185" s="12">
        <f>IF(P185="","",IF(R185="",TODAY()-P185,R185-P185))</f>
        <v/>
      </c>
      <c r="T185" s="13" t="n"/>
      <c r="U185" s="13" t="n"/>
      <c r="V185" s="12">
        <f>IF(OR(U185="Approved",U185="Approved as Noted",U185="Closed"),"",IF(P185="",IF(AND(O185&lt;&gt;"",TODAY()&gt;O185),TODAY()-O185,""),IF(R185="",IF(TODAY()&gt;Q185,TODAY()-Q185,""),"")))</f>
        <v/>
      </c>
      <c r="W185" s="13" t="n"/>
      <c r="X185" s="15" t="n"/>
    </row>
    <row r="186">
      <c r="A186" s="13" t="n"/>
      <c r="B186" s="14" t="n"/>
      <c r="C186" s="13" t="n"/>
      <c r="D186" s="15" t="n"/>
      <c r="E186" s="13" t="n"/>
      <c r="F186" s="13" t="n"/>
      <c r="G186" s="15" t="n"/>
      <c r="H186" s="15" t="n"/>
      <c r="I186" s="15" t="n"/>
      <c r="J186" s="13" t="n"/>
      <c r="K186" s="13" t="n"/>
      <c r="L186" s="13" t="n"/>
      <c r="M186" s="14" t="n"/>
      <c r="N186" s="16" t="n"/>
      <c r="O186" s="11">
        <f>IF(N186="","",N186-M186-ReviewDays-BufferDays)</f>
        <v/>
      </c>
      <c r="P186" s="16" t="n"/>
      <c r="Q186" s="11">
        <f>IF(P186="","",P186+ReviewDays)</f>
        <v/>
      </c>
      <c r="R186" s="16" t="n"/>
      <c r="S186" s="12">
        <f>IF(P186="","",IF(R186="",TODAY()-P186,R186-P186))</f>
        <v/>
      </c>
      <c r="T186" s="13" t="n"/>
      <c r="U186" s="13" t="n"/>
      <c r="V186" s="12">
        <f>IF(OR(U186="Approved",U186="Approved as Noted",U186="Closed"),"",IF(P186="",IF(AND(O186&lt;&gt;"",TODAY()&gt;O186),TODAY()-O186,""),IF(R186="",IF(TODAY()&gt;Q186,TODAY()-Q186,""),"")))</f>
        <v/>
      </c>
      <c r="W186" s="13" t="n"/>
      <c r="X186" s="15" t="n"/>
    </row>
    <row r="187">
      <c r="A187" s="13" t="n"/>
      <c r="B187" s="14" t="n"/>
      <c r="C187" s="13" t="n"/>
      <c r="D187" s="15" t="n"/>
      <c r="E187" s="13" t="n"/>
      <c r="F187" s="13" t="n"/>
      <c r="G187" s="15" t="n"/>
      <c r="H187" s="15" t="n"/>
      <c r="I187" s="15" t="n"/>
      <c r="J187" s="13" t="n"/>
      <c r="K187" s="13" t="n"/>
      <c r="L187" s="13" t="n"/>
      <c r="M187" s="14" t="n"/>
      <c r="N187" s="16" t="n"/>
      <c r="O187" s="11">
        <f>IF(N187="","",N187-M187-ReviewDays-BufferDays)</f>
        <v/>
      </c>
      <c r="P187" s="16" t="n"/>
      <c r="Q187" s="11">
        <f>IF(P187="","",P187+ReviewDays)</f>
        <v/>
      </c>
      <c r="R187" s="16" t="n"/>
      <c r="S187" s="12">
        <f>IF(P187="","",IF(R187="",TODAY()-P187,R187-P187))</f>
        <v/>
      </c>
      <c r="T187" s="13" t="n"/>
      <c r="U187" s="13" t="n"/>
      <c r="V187" s="12">
        <f>IF(OR(U187="Approved",U187="Approved as Noted",U187="Closed"),"",IF(P187="",IF(AND(O187&lt;&gt;"",TODAY()&gt;O187),TODAY()-O187,""),IF(R187="",IF(TODAY()&gt;Q187,TODAY()-Q187,""),"")))</f>
        <v/>
      </c>
      <c r="W187" s="13" t="n"/>
      <c r="X187" s="15" t="n"/>
    </row>
    <row r="188">
      <c r="A188" s="13" t="n"/>
      <c r="B188" s="14" t="n"/>
      <c r="C188" s="13" t="n"/>
      <c r="D188" s="15" t="n"/>
      <c r="E188" s="13" t="n"/>
      <c r="F188" s="13" t="n"/>
      <c r="G188" s="15" t="n"/>
      <c r="H188" s="15" t="n"/>
      <c r="I188" s="15" t="n"/>
      <c r="J188" s="13" t="n"/>
      <c r="K188" s="13" t="n"/>
      <c r="L188" s="13" t="n"/>
      <c r="M188" s="14" t="n"/>
      <c r="N188" s="16" t="n"/>
      <c r="O188" s="11">
        <f>IF(N188="","",N188-M188-ReviewDays-BufferDays)</f>
        <v/>
      </c>
      <c r="P188" s="16" t="n"/>
      <c r="Q188" s="11">
        <f>IF(P188="","",P188+ReviewDays)</f>
        <v/>
      </c>
      <c r="R188" s="16" t="n"/>
      <c r="S188" s="12">
        <f>IF(P188="","",IF(R188="",TODAY()-P188,R188-P188))</f>
        <v/>
      </c>
      <c r="T188" s="13" t="n"/>
      <c r="U188" s="13" t="n"/>
      <c r="V188" s="12">
        <f>IF(OR(U188="Approved",U188="Approved as Noted",U188="Closed"),"",IF(P188="",IF(AND(O188&lt;&gt;"",TODAY()&gt;O188),TODAY()-O188,""),IF(R188="",IF(TODAY()&gt;Q188,TODAY()-Q188,""),"")))</f>
        <v/>
      </c>
      <c r="W188" s="13" t="n"/>
      <c r="X188" s="15" t="n"/>
    </row>
    <row r="189">
      <c r="A189" s="13" t="n"/>
      <c r="B189" s="14" t="n"/>
      <c r="C189" s="13" t="n"/>
      <c r="D189" s="15" t="n"/>
      <c r="E189" s="13" t="n"/>
      <c r="F189" s="13" t="n"/>
      <c r="G189" s="15" t="n"/>
      <c r="H189" s="15" t="n"/>
      <c r="I189" s="15" t="n"/>
      <c r="J189" s="13" t="n"/>
      <c r="K189" s="13" t="n"/>
      <c r="L189" s="13" t="n"/>
      <c r="M189" s="14" t="n"/>
      <c r="N189" s="16" t="n"/>
      <c r="O189" s="11">
        <f>IF(N189="","",N189-M189-ReviewDays-BufferDays)</f>
        <v/>
      </c>
      <c r="P189" s="16" t="n"/>
      <c r="Q189" s="11">
        <f>IF(P189="","",P189+ReviewDays)</f>
        <v/>
      </c>
      <c r="R189" s="16" t="n"/>
      <c r="S189" s="12">
        <f>IF(P189="","",IF(R189="",TODAY()-P189,R189-P189))</f>
        <v/>
      </c>
      <c r="T189" s="13" t="n"/>
      <c r="U189" s="13" t="n"/>
      <c r="V189" s="12">
        <f>IF(OR(U189="Approved",U189="Approved as Noted",U189="Closed"),"",IF(P189="",IF(AND(O189&lt;&gt;"",TODAY()&gt;O189),TODAY()-O189,""),IF(R189="",IF(TODAY()&gt;Q189,TODAY()-Q189,""),"")))</f>
        <v/>
      </c>
      <c r="W189" s="13" t="n"/>
      <c r="X189" s="15" t="n"/>
    </row>
    <row r="190">
      <c r="A190" s="13" t="n"/>
      <c r="B190" s="14" t="n"/>
      <c r="C190" s="13" t="n"/>
      <c r="D190" s="15" t="n"/>
      <c r="E190" s="13" t="n"/>
      <c r="F190" s="13" t="n"/>
      <c r="G190" s="15" t="n"/>
      <c r="H190" s="15" t="n"/>
      <c r="I190" s="15" t="n"/>
      <c r="J190" s="13" t="n"/>
      <c r="K190" s="13" t="n"/>
      <c r="L190" s="13" t="n"/>
      <c r="M190" s="14" t="n"/>
      <c r="N190" s="16" t="n"/>
      <c r="O190" s="11">
        <f>IF(N190="","",N190-M190-ReviewDays-BufferDays)</f>
        <v/>
      </c>
      <c r="P190" s="16" t="n"/>
      <c r="Q190" s="11">
        <f>IF(P190="","",P190+ReviewDays)</f>
        <v/>
      </c>
      <c r="R190" s="16" t="n"/>
      <c r="S190" s="12">
        <f>IF(P190="","",IF(R190="",TODAY()-P190,R190-P190))</f>
        <v/>
      </c>
      <c r="T190" s="13" t="n"/>
      <c r="U190" s="13" t="n"/>
      <c r="V190" s="12">
        <f>IF(OR(U190="Approved",U190="Approved as Noted",U190="Closed"),"",IF(P190="",IF(AND(O190&lt;&gt;"",TODAY()&gt;O190),TODAY()-O190,""),IF(R190="",IF(TODAY()&gt;Q190,TODAY()-Q190,""),"")))</f>
        <v/>
      </c>
      <c r="W190" s="13" t="n"/>
      <c r="X190" s="15" t="n"/>
    </row>
    <row r="191">
      <c r="A191" s="13" t="n"/>
      <c r="B191" s="14" t="n"/>
      <c r="C191" s="13" t="n"/>
      <c r="D191" s="15" t="n"/>
      <c r="E191" s="13" t="n"/>
      <c r="F191" s="13" t="n"/>
      <c r="G191" s="15" t="n"/>
      <c r="H191" s="15" t="n"/>
      <c r="I191" s="15" t="n"/>
      <c r="J191" s="13" t="n"/>
      <c r="K191" s="13" t="n"/>
      <c r="L191" s="13" t="n"/>
      <c r="M191" s="14" t="n"/>
      <c r="N191" s="16" t="n"/>
      <c r="O191" s="11">
        <f>IF(N191="","",N191-M191-ReviewDays-BufferDays)</f>
        <v/>
      </c>
      <c r="P191" s="16" t="n"/>
      <c r="Q191" s="11">
        <f>IF(P191="","",P191+ReviewDays)</f>
        <v/>
      </c>
      <c r="R191" s="16" t="n"/>
      <c r="S191" s="12">
        <f>IF(P191="","",IF(R191="",TODAY()-P191,R191-P191))</f>
        <v/>
      </c>
      <c r="T191" s="13" t="n"/>
      <c r="U191" s="13" t="n"/>
      <c r="V191" s="12">
        <f>IF(OR(U191="Approved",U191="Approved as Noted",U191="Closed"),"",IF(P191="",IF(AND(O191&lt;&gt;"",TODAY()&gt;O191),TODAY()-O191,""),IF(R191="",IF(TODAY()&gt;Q191,TODAY()-Q191,""),"")))</f>
        <v/>
      </c>
      <c r="W191" s="13" t="n"/>
      <c r="X191" s="15" t="n"/>
    </row>
    <row r="192">
      <c r="A192" s="13" t="n"/>
      <c r="B192" s="14" t="n"/>
      <c r="C192" s="13" t="n"/>
      <c r="D192" s="15" t="n"/>
      <c r="E192" s="13" t="n"/>
      <c r="F192" s="13" t="n"/>
      <c r="G192" s="15" t="n"/>
      <c r="H192" s="15" t="n"/>
      <c r="I192" s="15" t="n"/>
      <c r="J192" s="13" t="n"/>
      <c r="K192" s="13" t="n"/>
      <c r="L192" s="13" t="n"/>
      <c r="M192" s="14" t="n"/>
      <c r="N192" s="16" t="n"/>
      <c r="O192" s="11">
        <f>IF(N192="","",N192-M192-ReviewDays-BufferDays)</f>
        <v/>
      </c>
      <c r="P192" s="16" t="n"/>
      <c r="Q192" s="11">
        <f>IF(P192="","",P192+ReviewDays)</f>
        <v/>
      </c>
      <c r="R192" s="16" t="n"/>
      <c r="S192" s="12">
        <f>IF(P192="","",IF(R192="",TODAY()-P192,R192-P192))</f>
        <v/>
      </c>
      <c r="T192" s="13" t="n"/>
      <c r="U192" s="13" t="n"/>
      <c r="V192" s="12">
        <f>IF(OR(U192="Approved",U192="Approved as Noted",U192="Closed"),"",IF(P192="",IF(AND(O192&lt;&gt;"",TODAY()&gt;O192),TODAY()-O192,""),IF(R192="",IF(TODAY()&gt;Q192,TODAY()-Q192,""),"")))</f>
        <v/>
      </c>
      <c r="W192" s="13" t="n"/>
      <c r="X192" s="15" t="n"/>
    </row>
    <row r="193">
      <c r="A193" s="13" t="n"/>
      <c r="B193" s="14" t="n"/>
      <c r="C193" s="13" t="n"/>
      <c r="D193" s="15" t="n"/>
      <c r="E193" s="13" t="n"/>
      <c r="F193" s="13" t="n"/>
      <c r="G193" s="15" t="n"/>
      <c r="H193" s="15" t="n"/>
      <c r="I193" s="15" t="n"/>
      <c r="J193" s="13" t="n"/>
      <c r="K193" s="13" t="n"/>
      <c r="L193" s="13" t="n"/>
      <c r="M193" s="14" t="n"/>
      <c r="N193" s="16" t="n"/>
      <c r="O193" s="11">
        <f>IF(N193="","",N193-M193-ReviewDays-BufferDays)</f>
        <v/>
      </c>
      <c r="P193" s="16" t="n"/>
      <c r="Q193" s="11">
        <f>IF(P193="","",P193+ReviewDays)</f>
        <v/>
      </c>
      <c r="R193" s="16" t="n"/>
      <c r="S193" s="12">
        <f>IF(P193="","",IF(R193="",TODAY()-P193,R193-P193))</f>
        <v/>
      </c>
      <c r="T193" s="13" t="n"/>
      <c r="U193" s="13" t="n"/>
      <c r="V193" s="12">
        <f>IF(OR(U193="Approved",U193="Approved as Noted",U193="Closed"),"",IF(P193="",IF(AND(O193&lt;&gt;"",TODAY()&gt;O193),TODAY()-O193,""),IF(R193="",IF(TODAY()&gt;Q193,TODAY()-Q193,""),"")))</f>
        <v/>
      </c>
      <c r="W193" s="13" t="n"/>
      <c r="X193" s="15" t="n"/>
    </row>
    <row r="194">
      <c r="A194" s="13" t="n"/>
      <c r="B194" s="14" t="n"/>
      <c r="C194" s="13" t="n"/>
      <c r="D194" s="15" t="n"/>
      <c r="E194" s="13" t="n"/>
      <c r="F194" s="13" t="n"/>
      <c r="G194" s="15" t="n"/>
      <c r="H194" s="15" t="n"/>
      <c r="I194" s="15" t="n"/>
      <c r="J194" s="13" t="n"/>
      <c r="K194" s="13" t="n"/>
      <c r="L194" s="13" t="n"/>
      <c r="M194" s="14" t="n"/>
      <c r="N194" s="16" t="n"/>
      <c r="O194" s="11">
        <f>IF(N194="","",N194-M194-ReviewDays-BufferDays)</f>
        <v/>
      </c>
      <c r="P194" s="16" t="n"/>
      <c r="Q194" s="11">
        <f>IF(P194="","",P194+ReviewDays)</f>
        <v/>
      </c>
      <c r="R194" s="16" t="n"/>
      <c r="S194" s="12">
        <f>IF(P194="","",IF(R194="",TODAY()-P194,R194-P194))</f>
        <v/>
      </c>
      <c r="T194" s="13" t="n"/>
      <c r="U194" s="13" t="n"/>
      <c r="V194" s="12">
        <f>IF(OR(U194="Approved",U194="Approved as Noted",U194="Closed"),"",IF(P194="",IF(AND(O194&lt;&gt;"",TODAY()&gt;O194),TODAY()-O194,""),IF(R194="",IF(TODAY()&gt;Q194,TODAY()-Q194,""),"")))</f>
        <v/>
      </c>
      <c r="W194" s="13" t="n"/>
      <c r="X194" s="15" t="n"/>
    </row>
    <row r="195">
      <c r="A195" s="13" t="n"/>
      <c r="B195" s="14" t="n"/>
      <c r="C195" s="13" t="n"/>
      <c r="D195" s="15" t="n"/>
      <c r="E195" s="13" t="n"/>
      <c r="F195" s="13" t="n"/>
      <c r="G195" s="15" t="n"/>
      <c r="H195" s="15" t="n"/>
      <c r="I195" s="15" t="n"/>
      <c r="J195" s="13" t="n"/>
      <c r="K195" s="13" t="n"/>
      <c r="L195" s="13" t="n"/>
      <c r="M195" s="14" t="n"/>
      <c r="N195" s="16" t="n"/>
      <c r="O195" s="11">
        <f>IF(N195="","",N195-M195-ReviewDays-BufferDays)</f>
        <v/>
      </c>
      <c r="P195" s="16" t="n"/>
      <c r="Q195" s="11">
        <f>IF(P195="","",P195+ReviewDays)</f>
        <v/>
      </c>
      <c r="R195" s="16" t="n"/>
      <c r="S195" s="12">
        <f>IF(P195="","",IF(R195="",TODAY()-P195,R195-P195))</f>
        <v/>
      </c>
      <c r="T195" s="13" t="n"/>
      <c r="U195" s="13" t="n"/>
      <c r="V195" s="12">
        <f>IF(OR(U195="Approved",U195="Approved as Noted",U195="Closed"),"",IF(P195="",IF(AND(O195&lt;&gt;"",TODAY()&gt;O195),TODAY()-O195,""),IF(R195="",IF(TODAY()&gt;Q195,TODAY()-Q195,""),"")))</f>
        <v/>
      </c>
      <c r="W195" s="13" t="n"/>
      <c r="X195" s="15" t="n"/>
    </row>
    <row r="196">
      <c r="A196" s="13" t="n"/>
      <c r="B196" s="14" t="n"/>
      <c r="C196" s="13" t="n"/>
      <c r="D196" s="15" t="n"/>
      <c r="E196" s="13" t="n"/>
      <c r="F196" s="13" t="n"/>
      <c r="G196" s="15" t="n"/>
      <c r="H196" s="15" t="n"/>
      <c r="I196" s="15" t="n"/>
      <c r="J196" s="13" t="n"/>
      <c r="K196" s="13" t="n"/>
      <c r="L196" s="13" t="n"/>
      <c r="M196" s="14" t="n"/>
      <c r="N196" s="16" t="n"/>
      <c r="O196" s="11">
        <f>IF(N196="","",N196-M196-ReviewDays-BufferDays)</f>
        <v/>
      </c>
      <c r="P196" s="16" t="n"/>
      <c r="Q196" s="11">
        <f>IF(P196="","",P196+ReviewDays)</f>
        <v/>
      </c>
      <c r="R196" s="16" t="n"/>
      <c r="S196" s="12">
        <f>IF(P196="","",IF(R196="",TODAY()-P196,R196-P196))</f>
        <v/>
      </c>
      <c r="T196" s="13" t="n"/>
      <c r="U196" s="13" t="n"/>
      <c r="V196" s="12">
        <f>IF(OR(U196="Approved",U196="Approved as Noted",U196="Closed"),"",IF(P196="",IF(AND(O196&lt;&gt;"",TODAY()&gt;O196),TODAY()-O196,""),IF(R196="",IF(TODAY()&gt;Q196,TODAY()-Q196,""),"")))</f>
        <v/>
      </c>
      <c r="W196" s="13" t="n"/>
      <c r="X196" s="15" t="n"/>
    </row>
    <row r="197">
      <c r="A197" s="13" t="n"/>
      <c r="B197" s="14" t="n"/>
      <c r="C197" s="13" t="n"/>
      <c r="D197" s="15" t="n"/>
      <c r="E197" s="13" t="n"/>
      <c r="F197" s="13" t="n"/>
      <c r="G197" s="15" t="n"/>
      <c r="H197" s="15" t="n"/>
      <c r="I197" s="15" t="n"/>
      <c r="J197" s="13" t="n"/>
      <c r="K197" s="13" t="n"/>
      <c r="L197" s="13" t="n"/>
      <c r="M197" s="14" t="n"/>
      <c r="N197" s="16" t="n"/>
      <c r="O197" s="11">
        <f>IF(N197="","",N197-M197-ReviewDays-BufferDays)</f>
        <v/>
      </c>
      <c r="P197" s="16" t="n"/>
      <c r="Q197" s="11">
        <f>IF(P197="","",P197+ReviewDays)</f>
        <v/>
      </c>
      <c r="R197" s="16" t="n"/>
      <c r="S197" s="12">
        <f>IF(P197="","",IF(R197="",TODAY()-P197,R197-P197))</f>
        <v/>
      </c>
      <c r="T197" s="13" t="n"/>
      <c r="U197" s="13" t="n"/>
      <c r="V197" s="12">
        <f>IF(OR(U197="Approved",U197="Approved as Noted",U197="Closed"),"",IF(P197="",IF(AND(O197&lt;&gt;"",TODAY()&gt;O197),TODAY()-O197,""),IF(R197="",IF(TODAY()&gt;Q197,TODAY()-Q197,""),"")))</f>
        <v/>
      </c>
      <c r="W197" s="13" t="n"/>
      <c r="X197" s="15" t="n"/>
    </row>
    <row r="198">
      <c r="A198" s="13" t="n"/>
      <c r="B198" s="14" t="n"/>
      <c r="C198" s="13" t="n"/>
      <c r="D198" s="15" t="n"/>
      <c r="E198" s="13" t="n"/>
      <c r="F198" s="13" t="n"/>
      <c r="G198" s="15" t="n"/>
      <c r="H198" s="15" t="n"/>
      <c r="I198" s="15" t="n"/>
      <c r="J198" s="13" t="n"/>
      <c r="K198" s="13" t="n"/>
      <c r="L198" s="13" t="n"/>
      <c r="M198" s="14" t="n"/>
      <c r="N198" s="16" t="n"/>
      <c r="O198" s="11">
        <f>IF(N198="","",N198-M198-ReviewDays-BufferDays)</f>
        <v/>
      </c>
      <c r="P198" s="16" t="n"/>
      <c r="Q198" s="11">
        <f>IF(P198="","",P198+ReviewDays)</f>
        <v/>
      </c>
      <c r="R198" s="16" t="n"/>
      <c r="S198" s="12">
        <f>IF(P198="","",IF(R198="",TODAY()-P198,R198-P198))</f>
        <v/>
      </c>
      <c r="T198" s="13" t="n"/>
      <c r="U198" s="13" t="n"/>
      <c r="V198" s="12">
        <f>IF(OR(U198="Approved",U198="Approved as Noted",U198="Closed"),"",IF(P198="",IF(AND(O198&lt;&gt;"",TODAY()&gt;O198),TODAY()-O198,""),IF(R198="",IF(TODAY()&gt;Q198,TODAY()-Q198,""),"")))</f>
        <v/>
      </c>
      <c r="W198" s="13" t="n"/>
      <c r="X198" s="15" t="n"/>
    </row>
    <row r="199">
      <c r="A199" s="13" t="n"/>
      <c r="B199" s="14" t="n"/>
      <c r="C199" s="13" t="n"/>
      <c r="D199" s="15" t="n"/>
      <c r="E199" s="13" t="n"/>
      <c r="F199" s="13" t="n"/>
      <c r="G199" s="15" t="n"/>
      <c r="H199" s="15" t="n"/>
      <c r="I199" s="15" t="n"/>
      <c r="J199" s="13" t="n"/>
      <c r="K199" s="13" t="n"/>
      <c r="L199" s="13" t="n"/>
      <c r="M199" s="14" t="n"/>
      <c r="N199" s="16" t="n"/>
      <c r="O199" s="11">
        <f>IF(N199="","",N199-M199-ReviewDays-BufferDays)</f>
        <v/>
      </c>
      <c r="P199" s="16" t="n"/>
      <c r="Q199" s="11">
        <f>IF(P199="","",P199+ReviewDays)</f>
        <v/>
      </c>
      <c r="R199" s="16" t="n"/>
      <c r="S199" s="12">
        <f>IF(P199="","",IF(R199="",TODAY()-P199,R199-P199))</f>
        <v/>
      </c>
      <c r="T199" s="13" t="n"/>
      <c r="U199" s="13" t="n"/>
      <c r="V199" s="12">
        <f>IF(OR(U199="Approved",U199="Approved as Noted",U199="Closed"),"",IF(P199="",IF(AND(O199&lt;&gt;"",TODAY()&gt;O199),TODAY()-O199,""),IF(R199="",IF(TODAY()&gt;Q199,TODAY()-Q199,""),"")))</f>
        <v/>
      </c>
      <c r="W199" s="13" t="n"/>
      <c r="X199" s="15" t="n"/>
    </row>
    <row r="200">
      <c r="A200" s="13" t="n"/>
      <c r="B200" s="14" t="n"/>
      <c r="C200" s="13" t="n"/>
      <c r="D200" s="15" t="n"/>
      <c r="E200" s="13" t="n"/>
      <c r="F200" s="13" t="n"/>
      <c r="G200" s="15" t="n"/>
      <c r="H200" s="15" t="n"/>
      <c r="I200" s="15" t="n"/>
      <c r="J200" s="13" t="n"/>
      <c r="K200" s="13" t="n"/>
      <c r="L200" s="13" t="n"/>
      <c r="M200" s="14" t="n"/>
      <c r="N200" s="16" t="n"/>
      <c r="O200" s="11">
        <f>IF(N200="","",N200-M200-ReviewDays-BufferDays)</f>
        <v/>
      </c>
      <c r="P200" s="16" t="n"/>
      <c r="Q200" s="11">
        <f>IF(P200="","",P200+ReviewDays)</f>
        <v/>
      </c>
      <c r="R200" s="16" t="n"/>
      <c r="S200" s="12">
        <f>IF(P200="","",IF(R200="",TODAY()-P200,R200-P200))</f>
        <v/>
      </c>
      <c r="T200" s="13" t="n"/>
      <c r="U200" s="13" t="n"/>
      <c r="V200" s="12">
        <f>IF(OR(U200="Approved",U200="Approved as Noted",U200="Closed"),"",IF(P200="",IF(AND(O200&lt;&gt;"",TODAY()&gt;O200),TODAY()-O200,""),IF(R200="",IF(TODAY()&gt;Q200,TODAY()-Q200,""),"")))</f>
        <v/>
      </c>
      <c r="W200" s="13" t="n"/>
      <c r="X200" s="15" t="n"/>
    </row>
    <row r="201">
      <c r="A201" s="13" t="n"/>
      <c r="B201" s="14" t="n"/>
      <c r="C201" s="13" t="n"/>
      <c r="D201" s="15" t="n"/>
      <c r="E201" s="13" t="n"/>
      <c r="F201" s="13" t="n"/>
      <c r="G201" s="15" t="n"/>
      <c r="H201" s="15" t="n"/>
      <c r="I201" s="15" t="n"/>
      <c r="J201" s="13" t="n"/>
      <c r="K201" s="13" t="n"/>
      <c r="L201" s="13" t="n"/>
      <c r="M201" s="14" t="n"/>
      <c r="N201" s="16" t="n"/>
      <c r="O201" s="11">
        <f>IF(N201="","",N201-M201-ReviewDays-BufferDays)</f>
        <v/>
      </c>
      <c r="P201" s="16" t="n"/>
      <c r="Q201" s="11">
        <f>IF(P201="","",P201+ReviewDays)</f>
        <v/>
      </c>
      <c r="R201" s="16" t="n"/>
      <c r="S201" s="12">
        <f>IF(P201="","",IF(R201="",TODAY()-P201,R201-P201))</f>
        <v/>
      </c>
      <c r="T201" s="13" t="n"/>
      <c r="U201" s="13" t="n"/>
      <c r="V201" s="12">
        <f>IF(OR(U201="Approved",U201="Approved as Noted",U201="Closed"),"",IF(P201="",IF(AND(O201&lt;&gt;"",TODAY()&gt;O201),TODAY()-O201,""),IF(R201="",IF(TODAY()&gt;Q201,TODAY()-Q201,""),"")))</f>
        <v/>
      </c>
      <c r="W201" s="13" t="n"/>
      <c r="X201" s="15" t="n"/>
    </row>
    <row r="202">
      <c r="A202" s="13" t="n"/>
      <c r="B202" s="14" t="n"/>
      <c r="C202" s="13" t="n"/>
      <c r="D202" s="15" t="n"/>
      <c r="E202" s="13" t="n"/>
      <c r="F202" s="13" t="n"/>
      <c r="G202" s="15" t="n"/>
      <c r="H202" s="15" t="n"/>
      <c r="I202" s="15" t="n"/>
      <c r="J202" s="13" t="n"/>
      <c r="K202" s="13" t="n"/>
      <c r="L202" s="13" t="n"/>
      <c r="M202" s="14" t="n"/>
      <c r="N202" s="16" t="n"/>
      <c r="O202" s="11">
        <f>IF(N202="","",N202-M202-ReviewDays-BufferDays)</f>
        <v/>
      </c>
      <c r="P202" s="16" t="n"/>
      <c r="Q202" s="11">
        <f>IF(P202="","",P202+ReviewDays)</f>
        <v/>
      </c>
      <c r="R202" s="16" t="n"/>
      <c r="S202" s="12">
        <f>IF(P202="","",IF(R202="",TODAY()-P202,R202-P202))</f>
        <v/>
      </c>
      <c r="T202" s="13" t="n"/>
      <c r="U202" s="13" t="n"/>
      <c r="V202" s="12">
        <f>IF(OR(U202="Approved",U202="Approved as Noted",U202="Closed"),"",IF(P202="",IF(AND(O202&lt;&gt;"",TODAY()&gt;O202),TODAY()-O202,""),IF(R202="",IF(TODAY()&gt;Q202,TODAY()-Q202,""),"")))</f>
        <v/>
      </c>
      <c r="W202" s="13" t="n"/>
      <c r="X202" s="15" t="n"/>
    </row>
    <row r="203">
      <c r="A203" s="13" t="n"/>
      <c r="B203" s="14" t="n"/>
      <c r="C203" s="13" t="n"/>
      <c r="D203" s="15" t="n"/>
      <c r="E203" s="13" t="n"/>
      <c r="F203" s="13" t="n"/>
      <c r="G203" s="15" t="n"/>
      <c r="H203" s="15" t="n"/>
      <c r="I203" s="15" t="n"/>
      <c r="J203" s="13" t="n"/>
      <c r="K203" s="13" t="n"/>
      <c r="L203" s="13" t="n"/>
      <c r="M203" s="14" t="n"/>
      <c r="N203" s="16" t="n"/>
      <c r="O203" s="11">
        <f>IF(N203="","",N203-M203-ReviewDays-BufferDays)</f>
        <v/>
      </c>
      <c r="P203" s="16" t="n"/>
      <c r="Q203" s="11">
        <f>IF(P203="","",P203+ReviewDays)</f>
        <v/>
      </c>
      <c r="R203" s="16" t="n"/>
      <c r="S203" s="12">
        <f>IF(P203="","",IF(R203="",TODAY()-P203,R203-P203))</f>
        <v/>
      </c>
      <c r="T203" s="13" t="n"/>
      <c r="U203" s="13" t="n"/>
      <c r="V203" s="12">
        <f>IF(OR(U203="Approved",U203="Approved as Noted",U203="Closed"),"",IF(P203="",IF(AND(O203&lt;&gt;"",TODAY()&gt;O203),TODAY()-O203,""),IF(R203="",IF(TODAY()&gt;Q203,TODAY()-Q203,""),"")))</f>
        <v/>
      </c>
      <c r="W203" s="13" t="n"/>
      <c r="X203" s="15" t="n"/>
    </row>
    <row r="204">
      <c r="A204" s="13" t="n"/>
      <c r="B204" s="14" t="n"/>
      <c r="C204" s="13" t="n"/>
      <c r="D204" s="15" t="n"/>
      <c r="E204" s="13" t="n"/>
      <c r="F204" s="13" t="n"/>
      <c r="G204" s="15" t="n"/>
      <c r="H204" s="15" t="n"/>
      <c r="I204" s="15" t="n"/>
      <c r="J204" s="13" t="n"/>
      <c r="K204" s="13" t="n"/>
      <c r="L204" s="13" t="n"/>
      <c r="M204" s="14" t="n"/>
      <c r="N204" s="16" t="n"/>
      <c r="O204" s="11">
        <f>IF(N204="","",N204-M204-ReviewDays-BufferDays)</f>
        <v/>
      </c>
      <c r="P204" s="16" t="n"/>
      <c r="Q204" s="11">
        <f>IF(P204="","",P204+ReviewDays)</f>
        <v/>
      </c>
      <c r="R204" s="16" t="n"/>
      <c r="S204" s="12">
        <f>IF(P204="","",IF(R204="",TODAY()-P204,R204-P204))</f>
        <v/>
      </c>
      <c r="T204" s="13" t="n"/>
      <c r="U204" s="13" t="n"/>
      <c r="V204" s="12">
        <f>IF(OR(U204="Approved",U204="Approved as Noted",U204="Closed"),"",IF(P204="",IF(AND(O204&lt;&gt;"",TODAY()&gt;O204),TODAY()-O204,""),IF(R204="",IF(TODAY()&gt;Q204,TODAY()-Q204,""),"")))</f>
        <v/>
      </c>
      <c r="W204" s="13" t="n"/>
      <c r="X204" s="15" t="n"/>
    </row>
    <row r="205">
      <c r="A205" s="13" t="n"/>
      <c r="B205" s="14" t="n"/>
      <c r="C205" s="13" t="n"/>
      <c r="D205" s="15" t="n"/>
      <c r="E205" s="13" t="n"/>
      <c r="F205" s="13" t="n"/>
      <c r="G205" s="15" t="n"/>
      <c r="H205" s="15" t="n"/>
      <c r="I205" s="15" t="n"/>
      <c r="J205" s="13" t="n"/>
      <c r="K205" s="13" t="n"/>
      <c r="L205" s="13" t="n"/>
      <c r="M205" s="14" t="n"/>
      <c r="N205" s="16" t="n"/>
      <c r="O205" s="11">
        <f>IF(N205="","",N205-M205-ReviewDays-BufferDays)</f>
        <v/>
      </c>
      <c r="P205" s="16" t="n"/>
      <c r="Q205" s="11">
        <f>IF(P205="","",P205+ReviewDays)</f>
        <v/>
      </c>
      <c r="R205" s="16" t="n"/>
      <c r="S205" s="12">
        <f>IF(P205="","",IF(R205="",TODAY()-P205,R205-P205))</f>
        <v/>
      </c>
      <c r="T205" s="13" t="n"/>
      <c r="U205" s="13" t="n"/>
      <c r="V205" s="12">
        <f>IF(OR(U205="Approved",U205="Approved as Noted",U205="Closed"),"",IF(P205="",IF(AND(O205&lt;&gt;"",TODAY()&gt;O205),TODAY()-O205,""),IF(R205="",IF(TODAY()&gt;Q205,TODAY()-Q205,""),"")))</f>
        <v/>
      </c>
      <c r="W205" s="13" t="n"/>
      <c r="X205" s="15" t="n"/>
    </row>
    <row r="206">
      <c r="A206" s="13" t="n"/>
      <c r="B206" s="14" t="n"/>
      <c r="C206" s="13" t="n"/>
      <c r="D206" s="15" t="n"/>
      <c r="E206" s="13" t="n"/>
      <c r="F206" s="13" t="n"/>
      <c r="G206" s="15" t="n"/>
      <c r="H206" s="15" t="n"/>
      <c r="I206" s="15" t="n"/>
      <c r="J206" s="13" t="n"/>
      <c r="K206" s="13" t="n"/>
      <c r="L206" s="13" t="n"/>
      <c r="M206" s="14" t="n"/>
      <c r="N206" s="16" t="n"/>
      <c r="O206" s="11">
        <f>IF(N206="","",N206-M206-ReviewDays-BufferDays)</f>
        <v/>
      </c>
      <c r="P206" s="16" t="n"/>
      <c r="Q206" s="11">
        <f>IF(P206="","",P206+ReviewDays)</f>
        <v/>
      </c>
      <c r="R206" s="16" t="n"/>
      <c r="S206" s="12">
        <f>IF(P206="","",IF(R206="",TODAY()-P206,R206-P206))</f>
        <v/>
      </c>
      <c r="T206" s="13" t="n"/>
      <c r="U206" s="13" t="n"/>
      <c r="V206" s="12">
        <f>IF(OR(U206="Approved",U206="Approved as Noted",U206="Closed"),"",IF(P206="",IF(AND(O206&lt;&gt;"",TODAY()&gt;O206),TODAY()-O206,""),IF(R206="",IF(TODAY()&gt;Q206,TODAY()-Q206,""),"")))</f>
        <v/>
      </c>
      <c r="W206" s="13" t="n"/>
      <c r="X206" s="15" t="n"/>
    </row>
    <row r="207">
      <c r="A207" s="13" t="n"/>
      <c r="B207" s="14" t="n"/>
      <c r="C207" s="13" t="n"/>
      <c r="D207" s="15" t="n"/>
      <c r="E207" s="13" t="n"/>
      <c r="F207" s="13" t="n"/>
      <c r="G207" s="15" t="n"/>
      <c r="H207" s="15" t="n"/>
      <c r="I207" s="15" t="n"/>
      <c r="J207" s="13" t="n"/>
      <c r="K207" s="13" t="n"/>
      <c r="L207" s="13" t="n"/>
      <c r="M207" s="14" t="n"/>
      <c r="N207" s="16" t="n"/>
      <c r="O207" s="11">
        <f>IF(N207="","",N207-M207-ReviewDays-BufferDays)</f>
        <v/>
      </c>
      <c r="P207" s="16" t="n"/>
      <c r="Q207" s="11">
        <f>IF(P207="","",P207+ReviewDays)</f>
        <v/>
      </c>
      <c r="R207" s="16" t="n"/>
      <c r="S207" s="12">
        <f>IF(P207="","",IF(R207="",TODAY()-P207,R207-P207))</f>
        <v/>
      </c>
      <c r="T207" s="13" t="n"/>
      <c r="U207" s="13" t="n"/>
      <c r="V207" s="12">
        <f>IF(OR(U207="Approved",U207="Approved as Noted",U207="Closed"),"",IF(P207="",IF(AND(O207&lt;&gt;"",TODAY()&gt;O207),TODAY()-O207,""),IF(R207="",IF(TODAY()&gt;Q207,TODAY()-Q207,""),"")))</f>
        <v/>
      </c>
      <c r="W207" s="13" t="n"/>
      <c r="X207" s="15" t="n"/>
    </row>
    <row r="208">
      <c r="A208" s="13" t="n"/>
      <c r="B208" s="14" t="n"/>
      <c r="C208" s="13" t="n"/>
      <c r="D208" s="15" t="n"/>
      <c r="E208" s="13" t="n"/>
      <c r="F208" s="13" t="n"/>
      <c r="G208" s="15" t="n"/>
      <c r="H208" s="15" t="n"/>
      <c r="I208" s="15" t="n"/>
      <c r="J208" s="13" t="n"/>
      <c r="K208" s="13" t="n"/>
      <c r="L208" s="13" t="n"/>
      <c r="M208" s="14" t="n"/>
      <c r="N208" s="16" t="n"/>
      <c r="O208" s="11">
        <f>IF(N208="","",N208-M208-ReviewDays-BufferDays)</f>
        <v/>
      </c>
      <c r="P208" s="16" t="n"/>
      <c r="Q208" s="11">
        <f>IF(P208="","",P208+ReviewDays)</f>
        <v/>
      </c>
      <c r="R208" s="16" t="n"/>
      <c r="S208" s="12">
        <f>IF(P208="","",IF(R208="",TODAY()-P208,R208-P208))</f>
        <v/>
      </c>
      <c r="T208" s="13" t="n"/>
      <c r="U208" s="13" t="n"/>
      <c r="V208" s="12">
        <f>IF(OR(U208="Approved",U208="Approved as Noted",U208="Closed"),"",IF(P208="",IF(AND(O208&lt;&gt;"",TODAY()&gt;O208),TODAY()-O208,""),IF(R208="",IF(TODAY()&gt;Q208,TODAY()-Q208,""),"")))</f>
        <v/>
      </c>
      <c r="W208" s="13" t="n"/>
      <c r="X208" s="15" t="n"/>
    </row>
    <row r="209">
      <c r="A209" s="13" t="n"/>
      <c r="B209" s="14" t="n"/>
      <c r="C209" s="13" t="n"/>
      <c r="D209" s="15" t="n"/>
      <c r="E209" s="13" t="n"/>
      <c r="F209" s="13" t="n"/>
      <c r="G209" s="15" t="n"/>
      <c r="H209" s="15" t="n"/>
      <c r="I209" s="15" t="n"/>
      <c r="J209" s="13" t="n"/>
      <c r="K209" s="13" t="n"/>
      <c r="L209" s="13" t="n"/>
      <c r="M209" s="14" t="n"/>
      <c r="N209" s="16" t="n"/>
      <c r="O209" s="11">
        <f>IF(N209="","",N209-M209-ReviewDays-BufferDays)</f>
        <v/>
      </c>
      <c r="P209" s="16" t="n"/>
      <c r="Q209" s="11">
        <f>IF(P209="","",P209+ReviewDays)</f>
        <v/>
      </c>
      <c r="R209" s="16" t="n"/>
      <c r="S209" s="12">
        <f>IF(P209="","",IF(R209="",TODAY()-P209,R209-P209))</f>
        <v/>
      </c>
      <c r="T209" s="13" t="n"/>
      <c r="U209" s="13" t="n"/>
      <c r="V209" s="12">
        <f>IF(OR(U209="Approved",U209="Approved as Noted",U209="Closed"),"",IF(P209="",IF(AND(O209&lt;&gt;"",TODAY()&gt;O209),TODAY()-O209,""),IF(R209="",IF(TODAY()&gt;Q209,TODAY()-Q209,""),"")))</f>
        <v/>
      </c>
      <c r="W209" s="13" t="n"/>
      <c r="X209" s="15" t="n"/>
    </row>
    <row r="210">
      <c r="A210" s="13" t="n"/>
      <c r="B210" s="14" t="n"/>
      <c r="C210" s="13" t="n"/>
      <c r="D210" s="15" t="n"/>
      <c r="E210" s="13" t="n"/>
      <c r="F210" s="13" t="n"/>
      <c r="G210" s="15" t="n"/>
      <c r="H210" s="15" t="n"/>
      <c r="I210" s="15" t="n"/>
      <c r="J210" s="13" t="n"/>
      <c r="K210" s="13" t="n"/>
      <c r="L210" s="13" t="n"/>
      <c r="M210" s="14" t="n"/>
      <c r="N210" s="16" t="n"/>
      <c r="O210" s="11">
        <f>IF(N210="","",N210-M210-ReviewDays-BufferDays)</f>
        <v/>
      </c>
      <c r="P210" s="16" t="n"/>
      <c r="Q210" s="11">
        <f>IF(P210="","",P210+ReviewDays)</f>
        <v/>
      </c>
      <c r="R210" s="16" t="n"/>
      <c r="S210" s="12">
        <f>IF(P210="","",IF(R210="",TODAY()-P210,R210-P210))</f>
        <v/>
      </c>
      <c r="T210" s="13" t="n"/>
      <c r="U210" s="13" t="n"/>
      <c r="V210" s="12">
        <f>IF(OR(U210="Approved",U210="Approved as Noted",U210="Closed"),"",IF(P210="",IF(AND(O210&lt;&gt;"",TODAY()&gt;O210),TODAY()-O210,""),IF(R210="",IF(TODAY()&gt;Q210,TODAY()-Q210,""),"")))</f>
        <v/>
      </c>
      <c r="W210" s="13" t="n"/>
      <c r="X210" s="15" t="n"/>
    </row>
    <row r="211">
      <c r="A211" s="13" t="n"/>
      <c r="B211" s="14" t="n"/>
      <c r="C211" s="13" t="n"/>
      <c r="D211" s="15" t="n"/>
      <c r="E211" s="13" t="n"/>
      <c r="F211" s="13" t="n"/>
      <c r="G211" s="15" t="n"/>
      <c r="H211" s="15" t="n"/>
      <c r="I211" s="15" t="n"/>
      <c r="J211" s="13" t="n"/>
      <c r="K211" s="13" t="n"/>
      <c r="L211" s="13" t="n"/>
      <c r="M211" s="14" t="n"/>
      <c r="N211" s="16" t="n"/>
      <c r="O211" s="11">
        <f>IF(N211="","",N211-M211-ReviewDays-BufferDays)</f>
        <v/>
      </c>
      <c r="P211" s="16" t="n"/>
      <c r="Q211" s="11">
        <f>IF(P211="","",P211+ReviewDays)</f>
        <v/>
      </c>
      <c r="R211" s="16" t="n"/>
      <c r="S211" s="12">
        <f>IF(P211="","",IF(R211="",TODAY()-P211,R211-P211))</f>
        <v/>
      </c>
      <c r="T211" s="13" t="n"/>
      <c r="U211" s="13" t="n"/>
      <c r="V211" s="12">
        <f>IF(OR(U211="Approved",U211="Approved as Noted",U211="Closed"),"",IF(P211="",IF(AND(O211&lt;&gt;"",TODAY()&gt;O211),TODAY()-O211,""),IF(R211="",IF(TODAY()&gt;Q211,TODAY()-Q211,""),"")))</f>
        <v/>
      </c>
      <c r="W211" s="13" t="n"/>
      <c r="X211" s="15" t="n"/>
    </row>
    <row r="212">
      <c r="A212" s="13" t="n"/>
      <c r="B212" s="14" t="n"/>
      <c r="C212" s="13" t="n"/>
      <c r="D212" s="15" t="n"/>
      <c r="E212" s="13" t="n"/>
      <c r="F212" s="13" t="n"/>
      <c r="G212" s="15" t="n"/>
      <c r="H212" s="15" t="n"/>
      <c r="I212" s="15" t="n"/>
      <c r="J212" s="13" t="n"/>
      <c r="K212" s="13" t="n"/>
      <c r="L212" s="13" t="n"/>
      <c r="M212" s="14" t="n"/>
      <c r="N212" s="16" t="n"/>
      <c r="O212" s="11">
        <f>IF(N212="","",N212-M212-ReviewDays-BufferDays)</f>
        <v/>
      </c>
      <c r="P212" s="16" t="n"/>
      <c r="Q212" s="11">
        <f>IF(P212="","",P212+ReviewDays)</f>
        <v/>
      </c>
      <c r="R212" s="16" t="n"/>
      <c r="S212" s="12">
        <f>IF(P212="","",IF(R212="",TODAY()-P212,R212-P212))</f>
        <v/>
      </c>
      <c r="T212" s="13" t="n"/>
      <c r="U212" s="13" t="n"/>
      <c r="V212" s="12">
        <f>IF(OR(U212="Approved",U212="Approved as Noted",U212="Closed"),"",IF(P212="",IF(AND(O212&lt;&gt;"",TODAY()&gt;O212),TODAY()-O212,""),IF(R212="",IF(TODAY()&gt;Q212,TODAY()-Q212,""),"")))</f>
        <v/>
      </c>
      <c r="W212" s="13" t="n"/>
      <c r="X212" s="15" t="n"/>
    </row>
    <row r="213">
      <c r="A213" s="13" t="n"/>
      <c r="B213" s="14" t="n"/>
      <c r="C213" s="13" t="n"/>
      <c r="D213" s="15" t="n"/>
      <c r="E213" s="13" t="n"/>
      <c r="F213" s="13" t="n"/>
      <c r="G213" s="15" t="n"/>
      <c r="H213" s="15" t="n"/>
      <c r="I213" s="15" t="n"/>
      <c r="J213" s="13" t="n"/>
      <c r="K213" s="13" t="n"/>
      <c r="L213" s="13" t="n"/>
      <c r="M213" s="14" t="n"/>
      <c r="N213" s="16" t="n"/>
      <c r="O213" s="11">
        <f>IF(N213="","",N213-M213-ReviewDays-BufferDays)</f>
        <v/>
      </c>
      <c r="P213" s="16" t="n"/>
      <c r="Q213" s="11">
        <f>IF(P213="","",P213+ReviewDays)</f>
        <v/>
      </c>
      <c r="R213" s="16" t="n"/>
      <c r="S213" s="12">
        <f>IF(P213="","",IF(R213="",TODAY()-P213,R213-P213))</f>
        <v/>
      </c>
      <c r="T213" s="13" t="n"/>
      <c r="U213" s="13" t="n"/>
      <c r="V213" s="12">
        <f>IF(OR(U213="Approved",U213="Approved as Noted",U213="Closed"),"",IF(P213="",IF(AND(O213&lt;&gt;"",TODAY()&gt;O213),TODAY()-O213,""),IF(R213="",IF(TODAY()&gt;Q213,TODAY()-Q213,""),"")))</f>
        <v/>
      </c>
      <c r="W213" s="13" t="n"/>
      <c r="X213" s="15" t="n"/>
    </row>
    <row r="214">
      <c r="A214" s="13" t="n"/>
      <c r="B214" s="14" t="n"/>
      <c r="C214" s="13" t="n"/>
      <c r="D214" s="15" t="n"/>
      <c r="E214" s="13" t="n"/>
      <c r="F214" s="13" t="n"/>
      <c r="G214" s="15" t="n"/>
      <c r="H214" s="15" t="n"/>
      <c r="I214" s="15" t="n"/>
      <c r="J214" s="13" t="n"/>
      <c r="K214" s="13" t="n"/>
      <c r="L214" s="13" t="n"/>
      <c r="M214" s="14" t="n"/>
      <c r="N214" s="16" t="n"/>
      <c r="O214" s="11">
        <f>IF(N214="","",N214-M214-ReviewDays-BufferDays)</f>
        <v/>
      </c>
      <c r="P214" s="16" t="n"/>
      <c r="Q214" s="11">
        <f>IF(P214="","",P214+ReviewDays)</f>
        <v/>
      </c>
      <c r="R214" s="16" t="n"/>
      <c r="S214" s="12">
        <f>IF(P214="","",IF(R214="",TODAY()-P214,R214-P214))</f>
        <v/>
      </c>
      <c r="T214" s="13" t="n"/>
      <c r="U214" s="13" t="n"/>
      <c r="V214" s="12">
        <f>IF(OR(U214="Approved",U214="Approved as Noted",U214="Closed"),"",IF(P214="",IF(AND(O214&lt;&gt;"",TODAY()&gt;O214),TODAY()-O214,""),IF(R214="",IF(TODAY()&gt;Q214,TODAY()-Q214,""),"")))</f>
        <v/>
      </c>
      <c r="W214" s="13" t="n"/>
      <c r="X214" s="15" t="n"/>
    </row>
    <row r="215">
      <c r="A215" s="13" t="n"/>
      <c r="B215" s="14" t="n"/>
      <c r="C215" s="13" t="n"/>
      <c r="D215" s="15" t="n"/>
      <c r="E215" s="13" t="n"/>
      <c r="F215" s="13" t="n"/>
      <c r="G215" s="15" t="n"/>
      <c r="H215" s="15" t="n"/>
      <c r="I215" s="15" t="n"/>
      <c r="J215" s="13" t="n"/>
      <c r="K215" s="13" t="n"/>
      <c r="L215" s="13" t="n"/>
      <c r="M215" s="14" t="n"/>
      <c r="N215" s="16" t="n"/>
      <c r="O215" s="11">
        <f>IF(N215="","",N215-M215-ReviewDays-BufferDays)</f>
        <v/>
      </c>
      <c r="P215" s="16" t="n"/>
      <c r="Q215" s="11">
        <f>IF(P215="","",P215+ReviewDays)</f>
        <v/>
      </c>
      <c r="R215" s="16" t="n"/>
      <c r="S215" s="12">
        <f>IF(P215="","",IF(R215="",TODAY()-P215,R215-P215))</f>
        <v/>
      </c>
      <c r="T215" s="13" t="n"/>
      <c r="U215" s="13" t="n"/>
      <c r="V215" s="12">
        <f>IF(OR(U215="Approved",U215="Approved as Noted",U215="Closed"),"",IF(P215="",IF(AND(O215&lt;&gt;"",TODAY()&gt;O215),TODAY()-O215,""),IF(R215="",IF(TODAY()&gt;Q215,TODAY()-Q215,""),"")))</f>
        <v/>
      </c>
      <c r="W215" s="13" t="n"/>
      <c r="X215" s="15" t="n"/>
    </row>
    <row r="216">
      <c r="A216" s="13" t="n"/>
      <c r="B216" s="14" t="n"/>
      <c r="C216" s="13" t="n"/>
      <c r="D216" s="15" t="n"/>
      <c r="E216" s="13" t="n"/>
      <c r="F216" s="13" t="n"/>
      <c r="G216" s="15" t="n"/>
      <c r="H216" s="15" t="n"/>
      <c r="I216" s="15" t="n"/>
      <c r="J216" s="13" t="n"/>
      <c r="K216" s="13" t="n"/>
      <c r="L216" s="13" t="n"/>
      <c r="M216" s="14" t="n"/>
      <c r="N216" s="16" t="n"/>
      <c r="O216" s="11">
        <f>IF(N216="","",N216-M216-ReviewDays-BufferDays)</f>
        <v/>
      </c>
      <c r="P216" s="16" t="n"/>
      <c r="Q216" s="11">
        <f>IF(P216="","",P216+ReviewDays)</f>
        <v/>
      </c>
      <c r="R216" s="16" t="n"/>
      <c r="S216" s="12">
        <f>IF(P216="","",IF(R216="",TODAY()-P216,R216-P216))</f>
        <v/>
      </c>
      <c r="T216" s="13" t="n"/>
      <c r="U216" s="13" t="n"/>
      <c r="V216" s="12">
        <f>IF(OR(U216="Approved",U216="Approved as Noted",U216="Closed"),"",IF(P216="",IF(AND(O216&lt;&gt;"",TODAY()&gt;O216),TODAY()-O216,""),IF(R216="",IF(TODAY()&gt;Q216,TODAY()-Q216,""),"")))</f>
        <v/>
      </c>
      <c r="W216" s="13" t="n"/>
      <c r="X216" s="15" t="n"/>
    </row>
    <row r="217">
      <c r="A217" s="13" t="n"/>
      <c r="B217" s="14" t="n"/>
      <c r="C217" s="13" t="n"/>
      <c r="D217" s="15" t="n"/>
      <c r="E217" s="13" t="n"/>
      <c r="F217" s="13" t="n"/>
      <c r="G217" s="15" t="n"/>
      <c r="H217" s="15" t="n"/>
      <c r="I217" s="15" t="n"/>
      <c r="J217" s="13" t="n"/>
      <c r="K217" s="13" t="n"/>
      <c r="L217" s="13" t="n"/>
      <c r="M217" s="14" t="n"/>
      <c r="N217" s="16" t="n"/>
      <c r="O217" s="11">
        <f>IF(N217="","",N217-M217-ReviewDays-BufferDays)</f>
        <v/>
      </c>
      <c r="P217" s="16" t="n"/>
      <c r="Q217" s="11">
        <f>IF(P217="","",P217+ReviewDays)</f>
        <v/>
      </c>
      <c r="R217" s="16" t="n"/>
      <c r="S217" s="12">
        <f>IF(P217="","",IF(R217="",TODAY()-P217,R217-P217))</f>
        <v/>
      </c>
      <c r="T217" s="13" t="n"/>
      <c r="U217" s="13" t="n"/>
      <c r="V217" s="12">
        <f>IF(OR(U217="Approved",U217="Approved as Noted",U217="Closed"),"",IF(P217="",IF(AND(O217&lt;&gt;"",TODAY()&gt;O217),TODAY()-O217,""),IF(R217="",IF(TODAY()&gt;Q217,TODAY()-Q217,""),"")))</f>
        <v/>
      </c>
      <c r="W217" s="13" t="n"/>
      <c r="X217" s="15" t="n"/>
    </row>
    <row r="218">
      <c r="A218" s="13" t="n"/>
      <c r="B218" s="14" t="n"/>
      <c r="C218" s="13" t="n"/>
      <c r="D218" s="15" t="n"/>
      <c r="E218" s="13" t="n"/>
      <c r="F218" s="13" t="n"/>
      <c r="G218" s="15" t="n"/>
      <c r="H218" s="15" t="n"/>
      <c r="I218" s="15" t="n"/>
      <c r="J218" s="13" t="n"/>
      <c r="K218" s="13" t="n"/>
      <c r="L218" s="13" t="n"/>
      <c r="M218" s="14" t="n"/>
      <c r="N218" s="16" t="n"/>
      <c r="O218" s="11">
        <f>IF(N218="","",N218-M218-ReviewDays-BufferDays)</f>
        <v/>
      </c>
      <c r="P218" s="16" t="n"/>
      <c r="Q218" s="11">
        <f>IF(P218="","",P218+ReviewDays)</f>
        <v/>
      </c>
      <c r="R218" s="16" t="n"/>
      <c r="S218" s="12">
        <f>IF(P218="","",IF(R218="",TODAY()-P218,R218-P218))</f>
        <v/>
      </c>
      <c r="T218" s="13" t="n"/>
      <c r="U218" s="13" t="n"/>
      <c r="V218" s="12">
        <f>IF(OR(U218="Approved",U218="Approved as Noted",U218="Closed"),"",IF(P218="",IF(AND(O218&lt;&gt;"",TODAY()&gt;O218),TODAY()-O218,""),IF(R218="",IF(TODAY()&gt;Q218,TODAY()-Q218,""),"")))</f>
        <v/>
      </c>
      <c r="W218" s="13" t="n"/>
      <c r="X218" s="15" t="n"/>
    </row>
    <row r="219">
      <c r="A219" s="13" t="n"/>
      <c r="B219" s="14" t="n"/>
      <c r="C219" s="13" t="n"/>
      <c r="D219" s="15" t="n"/>
      <c r="E219" s="13" t="n"/>
      <c r="F219" s="13" t="n"/>
      <c r="G219" s="15" t="n"/>
      <c r="H219" s="15" t="n"/>
      <c r="I219" s="15" t="n"/>
      <c r="J219" s="13" t="n"/>
      <c r="K219" s="13" t="n"/>
      <c r="L219" s="13" t="n"/>
      <c r="M219" s="14" t="n"/>
      <c r="N219" s="16" t="n"/>
      <c r="O219" s="11">
        <f>IF(N219="","",N219-M219-ReviewDays-BufferDays)</f>
        <v/>
      </c>
      <c r="P219" s="16" t="n"/>
      <c r="Q219" s="11">
        <f>IF(P219="","",P219+ReviewDays)</f>
        <v/>
      </c>
      <c r="R219" s="16" t="n"/>
      <c r="S219" s="12">
        <f>IF(P219="","",IF(R219="",TODAY()-P219,R219-P219))</f>
        <v/>
      </c>
      <c r="T219" s="13" t="n"/>
      <c r="U219" s="13" t="n"/>
      <c r="V219" s="12">
        <f>IF(OR(U219="Approved",U219="Approved as Noted",U219="Closed"),"",IF(P219="",IF(AND(O219&lt;&gt;"",TODAY()&gt;O219),TODAY()-O219,""),IF(R219="",IF(TODAY()&gt;Q219,TODAY()-Q219,""),"")))</f>
        <v/>
      </c>
      <c r="W219" s="13" t="n"/>
      <c r="X219" s="15" t="n"/>
    </row>
    <row r="220">
      <c r="A220" s="13" t="n"/>
      <c r="B220" s="14" t="n"/>
      <c r="C220" s="13" t="n"/>
      <c r="D220" s="15" t="n"/>
      <c r="E220" s="13" t="n"/>
      <c r="F220" s="13" t="n"/>
      <c r="G220" s="15" t="n"/>
      <c r="H220" s="15" t="n"/>
      <c r="I220" s="15" t="n"/>
      <c r="J220" s="13" t="n"/>
      <c r="K220" s="13" t="n"/>
      <c r="L220" s="13" t="n"/>
      <c r="M220" s="14" t="n"/>
      <c r="N220" s="16" t="n"/>
      <c r="O220" s="11">
        <f>IF(N220="","",N220-M220-ReviewDays-BufferDays)</f>
        <v/>
      </c>
      <c r="P220" s="16" t="n"/>
      <c r="Q220" s="11">
        <f>IF(P220="","",P220+ReviewDays)</f>
        <v/>
      </c>
      <c r="R220" s="16" t="n"/>
      <c r="S220" s="12">
        <f>IF(P220="","",IF(R220="",TODAY()-P220,R220-P220))</f>
        <v/>
      </c>
      <c r="T220" s="13" t="n"/>
      <c r="U220" s="13" t="n"/>
      <c r="V220" s="12">
        <f>IF(OR(U220="Approved",U220="Approved as Noted",U220="Closed"),"",IF(P220="",IF(AND(O220&lt;&gt;"",TODAY()&gt;O220),TODAY()-O220,""),IF(R220="",IF(TODAY()&gt;Q220,TODAY()-Q220,""),"")))</f>
        <v/>
      </c>
      <c r="W220" s="13" t="n"/>
      <c r="X220" s="15" t="n"/>
    </row>
    <row r="221">
      <c r="A221" s="13" t="n"/>
      <c r="B221" s="14" t="n"/>
      <c r="C221" s="13" t="n"/>
      <c r="D221" s="15" t="n"/>
      <c r="E221" s="13" t="n"/>
      <c r="F221" s="13" t="n"/>
      <c r="G221" s="15" t="n"/>
      <c r="H221" s="15" t="n"/>
      <c r="I221" s="15" t="n"/>
      <c r="J221" s="13" t="n"/>
      <c r="K221" s="13" t="n"/>
      <c r="L221" s="13" t="n"/>
      <c r="M221" s="14" t="n"/>
      <c r="N221" s="16" t="n"/>
      <c r="O221" s="11">
        <f>IF(N221="","",N221-M221-ReviewDays-BufferDays)</f>
        <v/>
      </c>
      <c r="P221" s="16" t="n"/>
      <c r="Q221" s="11">
        <f>IF(P221="","",P221+ReviewDays)</f>
        <v/>
      </c>
      <c r="R221" s="16" t="n"/>
      <c r="S221" s="12">
        <f>IF(P221="","",IF(R221="",TODAY()-P221,R221-P221))</f>
        <v/>
      </c>
      <c r="T221" s="13" t="n"/>
      <c r="U221" s="13" t="n"/>
      <c r="V221" s="12">
        <f>IF(OR(U221="Approved",U221="Approved as Noted",U221="Closed"),"",IF(P221="",IF(AND(O221&lt;&gt;"",TODAY()&gt;O221),TODAY()-O221,""),IF(R221="",IF(TODAY()&gt;Q221,TODAY()-Q221,""),"")))</f>
        <v/>
      </c>
      <c r="W221" s="13" t="n"/>
      <c r="X221" s="15" t="n"/>
    </row>
    <row r="222">
      <c r="A222" s="13" t="n"/>
      <c r="B222" s="14" t="n"/>
      <c r="C222" s="13" t="n"/>
      <c r="D222" s="15" t="n"/>
      <c r="E222" s="13" t="n"/>
      <c r="F222" s="13" t="n"/>
      <c r="G222" s="15" t="n"/>
      <c r="H222" s="15" t="n"/>
      <c r="I222" s="15" t="n"/>
      <c r="J222" s="13" t="n"/>
      <c r="K222" s="13" t="n"/>
      <c r="L222" s="13" t="n"/>
      <c r="M222" s="14" t="n"/>
      <c r="N222" s="16" t="n"/>
      <c r="O222" s="11">
        <f>IF(N222="","",N222-M222-ReviewDays-BufferDays)</f>
        <v/>
      </c>
      <c r="P222" s="16" t="n"/>
      <c r="Q222" s="11">
        <f>IF(P222="","",P222+ReviewDays)</f>
        <v/>
      </c>
      <c r="R222" s="16" t="n"/>
      <c r="S222" s="12">
        <f>IF(P222="","",IF(R222="",TODAY()-P222,R222-P222))</f>
        <v/>
      </c>
      <c r="T222" s="13" t="n"/>
      <c r="U222" s="13" t="n"/>
      <c r="V222" s="12">
        <f>IF(OR(U222="Approved",U222="Approved as Noted",U222="Closed"),"",IF(P222="",IF(AND(O222&lt;&gt;"",TODAY()&gt;O222),TODAY()-O222,""),IF(R222="",IF(TODAY()&gt;Q222,TODAY()-Q222,""),"")))</f>
        <v/>
      </c>
      <c r="W222" s="13" t="n"/>
      <c r="X222" s="15" t="n"/>
    </row>
    <row r="223">
      <c r="A223" s="13" t="n"/>
      <c r="B223" s="14" t="n"/>
      <c r="C223" s="13" t="n"/>
      <c r="D223" s="15" t="n"/>
      <c r="E223" s="13" t="n"/>
      <c r="F223" s="13" t="n"/>
      <c r="G223" s="15" t="n"/>
      <c r="H223" s="15" t="n"/>
      <c r="I223" s="15" t="n"/>
      <c r="J223" s="13" t="n"/>
      <c r="K223" s="13" t="n"/>
      <c r="L223" s="13" t="n"/>
      <c r="M223" s="14" t="n"/>
      <c r="N223" s="16" t="n"/>
      <c r="O223" s="11">
        <f>IF(N223="","",N223-M223-ReviewDays-BufferDays)</f>
        <v/>
      </c>
      <c r="P223" s="16" t="n"/>
      <c r="Q223" s="11">
        <f>IF(P223="","",P223+ReviewDays)</f>
        <v/>
      </c>
      <c r="R223" s="16" t="n"/>
      <c r="S223" s="12">
        <f>IF(P223="","",IF(R223="",TODAY()-P223,R223-P223))</f>
        <v/>
      </c>
      <c r="T223" s="13" t="n"/>
      <c r="U223" s="13" t="n"/>
      <c r="V223" s="12">
        <f>IF(OR(U223="Approved",U223="Approved as Noted",U223="Closed"),"",IF(P223="",IF(AND(O223&lt;&gt;"",TODAY()&gt;O223),TODAY()-O223,""),IF(R223="",IF(TODAY()&gt;Q223,TODAY()-Q223,""),"")))</f>
        <v/>
      </c>
      <c r="W223" s="13" t="n"/>
      <c r="X223" s="15" t="n"/>
    </row>
    <row r="224">
      <c r="A224" s="13" t="n"/>
      <c r="B224" s="14" t="n"/>
      <c r="C224" s="13" t="n"/>
      <c r="D224" s="15" t="n"/>
      <c r="E224" s="13" t="n"/>
      <c r="F224" s="13" t="n"/>
      <c r="G224" s="15" t="n"/>
      <c r="H224" s="15" t="n"/>
      <c r="I224" s="15" t="n"/>
      <c r="J224" s="13" t="n"/>
      <c r="K224" s="13" t="n"/>
      <c r="L224" s="13" t="n"/>
      <c r="M224" s="14" t="n"/>
      <c r="N224" s="16" t="n"/>
      <c r="O224" s="11">
        <f>IF(N224="","",N224-M224-ReviewDays-BufferDays)</f>
        <v/>
      </c>
      <c r="P224" s="16" t="n"/>
      <c r="Q224" s="11">
        <f>IF(P224="","",P224+ReviewDays)</f>
        <v/>
      </c>
      <c r="R224" s="16" t="n"/>
      <c r="S224" s="12">
        <f>IF(P224="","",IF(R224="",TODAY()-P224,R224-P224))</f>
        <v/>
      </c>
      <c r="T224" s="13" t="n"/>
      <c r="U224" s="13" t="n"/>
      <c r="V224" s="12">
        <f>IF(OR(U224="Approved",U224="Approved as Noted",U224="Closed"),"",IF(P224="",IF(AND(O224&lt;&gt;"",TODAY()&gt;O224),TODAY()-O224,""),IF(R224="",IF(TODAY()&gt;Q224,TODAY()-Q224,""),"")))</f>
        <v/>
      </c>
      <c r="W224" s="13" t="n"/>
      <c r="X224" s="15" t="n"/>
    </row>
    <row r="225">
      <c r="A225" s="13" t="n"/>
      <c r="B225" s="14" t="n"/>
      <c r="C225" s="13" t="n"/>
      <c r="D225" s="15" t="n"/>
      <c r="E225" s="13" t="n"/>
      <c r="F225" s="13" t="n"/>
      <c r="G225" s="15" t="n"/>
      <c r="H225" s="15" t="n"/>
      <c r="I225" s="15" t="n"/>
      <c r="J225" s="13" t="n"/>
      <c r="K225" s="13" t="n"/>
      <c r="L225" s="13" t="n"/>
      <c r="M225" s="14" t="n"/>
      <c r="N225" s="16" t="n"/>
      <c r="O225" s="11">
        <f>IF(N225="","",N225-M225-ReviewDays-BufferDays)</f>
        <v/>
      </c>
      <c r="P225" s="16" t="n"/>
      <c r="Q225" s="11">
        <f>IF(P225="","",P225+ReviewDays)</f>
        <v/>
      </c>
      <c r="R225" s="16" t="n"/>
      <c r="S225" s="12">
        <f>IF(P225="","",IF(R225="",TODAY()-P225,R225-P225))</f>
        <v/>
      </c>
      <c r="T225" s="13" t="n"/>
      <c r="U225" s="13" t="n"/>
      <c r="V225" s="12">
        <f>IF(OR(U225="Approved",U225="Approved as Noted",U225="Closed"),"",IF(P225="",IF(AND(O225&lt;&gt;"",TODAY()&gt;O225),TODAY()-O225,""),IF(R225="",IF(TODAY()&gt;Q225,TODAY()-Q225,""),"")))</f>
        <v/>
      </c>
      <c r="W225" s="13" t="n"/>
      <c r="X225" s="15" t="n"/>
    </row>
    <row r="226">
      <c r="A226" s="13" t="n"/>
      <c r="B226" s="14" t="n"/>
      <c r="C226" s="13" t="n"/>
      <c r="D226" s="15" t="n"/>
      <c r="E226" s="13" t="n"/>
      <c r="F226" s="13" t="n"/>
      <c r="G226" s="15" t="n"/>
      <c r="H226" s="15" t="n"/>
      <c r="I226" s="15" t="n"/>
      <c r="J226" s="13" t="n"/>
      <c r="K226" s="13" t="n"/>
      <c r="L226" s="13" t="n"/>
      <c r="M226" s="14" t="n"/>
      <c r="N226" s="16" t="n"/>
      <c r="O226" s="11">
        <f>IF(N226="","",N226-M226-ReviewDays-BufferDays)</f>
        <v/>
      </c>
      <c r="P226" s="16" t="n"/>
      <c r="Q226" s="11">
        <f>IF(P226="","",P226+ReviewDays)</f>
        <v/>
      </c>
      <c r="R226" s="16" t="n"/>
      <c r="S226" s="12">
        <f>IF(P226="","",IF(R226="",TODAY()-P226,R226-P226))</f>
        <v/>
      </c>
      <c r="T226" s="13" t="n"/>
      <c r="U226" s="13" t="n"/>
      <c r="V226" s="12">
        <f>IF(OR(U226="Approved",U226="Approved as Noted",U226="Closed"),"",IF(P226="",IF(AND(O226&lt;&gt;"",TODAY()&gt;O226),TODAY()-O226,""),IF(R226="",IF(TODAY()&gt;Q226,TODAY()-Q226,""),"")))</f>
        <v/>
      </c>
      <c r="W226" s="13" t="n"/>
      <c r="X226" s="15" t="n"/>
    </row>
    <row r="227">
      <c r="A227" s="13" t="n"/>
      <c r="B227" s="14" t="n"/>
      <c r="C227" s="13" t="n"/>
      <c r="D227" s="15" t="n"/>
      <c r="E227" s="13" t="n"/>
      <c r="F227" s="13" t="n"/>
      <c r="G227" s="15" t="n"/>
      <c r="H227" s="15" t="n"/>
      <c r="I227" s="15" t="n"/>
      <c r="J227" s="13" t="n"/>
      <c r="K227" s="13" t="n"/>
      <c r="L227" s="13" t="n"/>
      <c r="M227" s="14" t="n"/>
      <c r="N227" s="16" t="n"/>
      <c r="O227" s="11">
        <f>IF(N227="","",N227-M227-ReviewDays-BufferDays)</f>
        <v/>
      </c>
      <c r="P227" s="16" t="n"/>
      <c r="Q227" s="11">
        <f>IF(P227="","",P227+ReviewDays)</f>
        <v/>
      </c>
      <c r="R227" s="16" t="n"/>
      <c r="S227" s="12">
        <f>IF(P227="","",IF(R227="",TODAY()-P227,R227-P227))</f>
        <v/>
      </c>
      <c r="T227" s="13" t="n"/>
      <c r="U227" s="13" t="n"/>
      <c r="V227" s="12">
        <f>IF(OR(U227="Approved",U227="Approved as Noted",U227="Closed"),"",IF(P227="",IF(AND(O227&lt;&gt;"",TODAY()&gt;O227),TODAY()-O227,""),IF(R227="",IF(TODAY()&gt;Q227,TODAY()-Q227,""),"")))</f>
        <v/>
      </c>
      <c r="W227" s="13" t="n"/>
      <c r="X227" s="15" t="n"/>
    </row>
    <row r="228">
      <c r="A228" s="13" t="n"/>
      <c r="B228" s="14" t="n"/>
      <c r="C228" s="13" t="n"/>
      <c r="D228" s="15" t="n"/>
      <c r="E228" s="13" t="n"/>
      <c r="F228" s="13" t="n"/>
      <c r="G228" s="15" t="n"/>
      <c r="H228" s="15" t="n"/>
      <c r="I228" s="15" t="n"/>
      <c r="J228" s="13" t="n"/>
      <c r="K228" s="13" t="n"/>
      <c r="L228" s="13" t="n"/>
      <c r="M228" s="14" t="n"/>
      <c r="N228" s="16" t="n"/>
      <c r="O228" s="11">
        <f>IF(N228="","",N228-M228-ReviewDays-BufferDays)</f>
        <v/>
      </c>
      <c r="P228" s="16" t="n"/>
      <c r="Q228" s="11">
        <f>IF(P228="","",P228+ReviewDays)</f>
        <v/>
      </c>
      <c r="R228" s="16" t="n"/>
      <c r="S228" s="12">
        <f>IF(P228="","",IF(R228="",TODAY()-P228,R228-P228))</f>
        <v/>
      </c>
      <c r="T228" s="13" t="n"/>
      <c r="U228" s="13" t="n"/>
      <c r="V228" s="12">
        <f>IF(OR(U228="Approved",U228="Approved as Noted",U228="Closed"),"",IF(P228="",IF(AND(O228&lt;&gt;"",TODAY()&gt;O228),TODAY()-O228,""),IF(R228="",IF(TODAY()&gt;Q228,TODAY()-Q228,""),"")))</f>
        <v/>
      </c>
      <c r="W228" s="13" t="n"/>
      <c r="X228" s="15" t="n"/>
    </row>
    <row r="229">
      <c r="A229" s="13" t="n"/>
      <c r="B229" s="14" t="n"/>
      <c r="C229" s="13" t="n"/>
      <c r="D229" s="15" t="n"/>
      <c r="E229" s="13" t="n"/>
      <c r="F229" s="13" t="n"/>
      <c r="G229" s="15" t="n"/>
      <c r="H229" s="15" t="n"/>
      <c r="I229" s="15" t="n"/>
      <c r="J229" s="13" t="n"/>
      <c r="K229" s="13" t="n"/>
      <c r="L229" s="13" t="n"/>
      <c r="M229" s="14" t="n"/>
      <c r="N229" s="16" t="n"/>
      <c r="O229" s="11">
        <f>IF(N229="","",N229-M229-ReviewDays-BufferDays)</f>
        <v/>
      </c>
      <c r="P229" s="16" t="n"/>
      <c r="Q229" s="11">
        <f>IF(P229="","",P229+ReviewDays)</f>
        <v/>
      </c>
      <c r="R229" s="16" t="n"/>
      <c r="S229" s="12">
        <f>IF(P229="","",IF(R229="",TODAY()-P229,R229-P229))</f>
        <v/>
      </c>
      <c r="T229" s="13" t="n"/>
      <c r="U229" s="13" t="n"/>
      <c r="V229" s="12">
        <f>IF(OR(U229="Approved",U229="Approved as Noted",U229="Closed"),"",IF(P229="",IF(AND(O229&lt;&gt;"",TODAY()&gt;O229),TODAY()-O229,""),IF(R229="",IF(TODAY()&gt;Q229,TODAY()-Q229,""),"")))</f>
        <v/>
      </c>
      <c r="W229" s="13" t="n"/>
      <c r="X229" s="15" t="n"/>
    </row>
    <row r="230">
      <c r="A230" s="13" t="n"/>
      <c r="B230" s="14" t="n"/>
      <c r="C230" s="13" t="n"/>
      <c r="D230" s="15" t="n"/>
      <c r="E230" s="13" t="n"/>
      <c r="F230" s="13" t="n"/>
      <c r="G230" s="15" t="n"/>
      <c r="H230" s="15" t="n"/>
      <c r="I230" s="15" t="n"/>
      <c r="J230" s="13" t="n"/>
      <c r="K230" s="13" t="n"/>
      <c r="L230" s="13" t="n"/>
      <c r="M230" s="14" t="n"/>
      <c r="N230" s="16" t="n"/>
      <c r="O230" s="11">
        <f>IF(N230="","",N230-M230-ReviewDays-BufferDays)</f>
        <v/>
      </c>
      <c r="P230" s="16" t="n"/>
      <c r="Q230" s="11">
        <f>IF(P230="","",P230+ReviewDays)</f>
        <v/>
      </c>
      <c r="R230" s="16" t="n"/>
      <c r="S230" s="12">
        <f>IF(P230="","",IF(R230="",TODAY()-P230,R230-P230))</f>
        <v/>
      </c>
      <c r="T230" s="13" t="n"/>
      <c r="U230" s="13" t="n"/>
      <c r="V230" s="12">
        <f>IF(OR(U230="Approved",U230="Approved as Noted",U230="Closed"),"",IF(P230="",IF(AND(O230&lt;&gt;"",TODAY()&gt;O230),TODAY()-O230,""),IF(R230="",IF(TODAY()&gt;Q230,TODAY()-Q230,""),"")))</f>
        <v/>
      </c>
      <c r="W230" s="13" t="n"/>
      <c r="X230" s="15" t="n"/>
    </row>
    <row r="231">
      <c r="A231" s="13" t="n"/>
      <c r="B231" s="14" t="n"/>
      <c r="C231" s="13" t="n"/>
      <c r="D231" s="15" t="n"/>
      <c r="E231" s="13" t="n"/>
      <c r="F231" s="13" t="n"/>
      <c r="G231" s="15" t="n"/>
      <c r="H231" s="15" t="n"/>
      <c r="I231" s="15" t="n"/>
      <c r="J231" s="13" t="n"/>
      <c r="K231" s="13" t="n"/>
      <c r="L231" s="13" t="n"/>
      <c r="M231" s="14" t="n"/>
      <c r="N231" s="16" t="n"/>
      <c r="O231" s="11">
        <f>IF(N231="","",N231-M231-ReviewDays-BufferDays)</f>
        <v/>
      </c>
      <c r="P231" s="16" t="n"/>
      <c r="Q231" s="11">
        <f>IF(P231="","",P231+ReviewDays)</f>
        <v/>
      </c>
      <c r="R231" s="16" t="n"/>
      <c r="S231" s="12">
        <f>IF(P231="","",IF(R231="",TODAY()-P231,R231-P231))</f>
        <v/>
      </c>
      <c r="T231" s="13" t="n"/>
      <c r="U231" s="13" t="n"/>
      <c r="V231" s="12">
        <f>IF(OR(U231="Approved",U231="Approved as Noted",U231="Closed"),"",IF(P231="",IF(AND(O231&lt;&gt;"",TODAY()&gt;O231),TODAY()-O231,""),IF(R231="",IF(TODAY()&gt;Q231,TODAY()-Q231,""),"")))</f>
        <v/>
      </c>
      <c r="W231" s="13" t="n"/>
      <c r="X231" s="15" t="n"/>
    </row>
    <row r="232">
      <c r="A232" s="13" t="n"/>
      <c r="B232" s="14" t="n"/>
      <c r="C232" s="13" t="n"/>
      <c r="D232" s="15" t="n"/>
      <c r="E232" s="13" t="n"/>
      <c r="F232" s="13" t="n"/>
      <c r="G232" s="15" t="n"/>
      <c r="H232" s="15" t="n"/>
      <c r="I232" s="15" t="n"/>
      <c r="J232" s="13" t="n"/>
      <c r="K232" s="13" t="n"/>
      <c r="L232" s="13" t="n"/>
      <c r="M232" s="14" t="n"/>
      <c r="N232" s="16" t="n"/>
      <c r="O232" s="11">
        <f>IF(N232="","",N232-M232-ReviewDays-BufferDays)</f>
        <v/>
      </c>
      <c r="P232" s="16" t="n"/>
      <c r="Q232" s="11">
        <f>IF(P232="","",P232+ReviewDays)</f>
        <v/>
      </c>
      <c r="R232" s="16" t="n"/>
      <c r="S232" s="12">
        <f>IF(P232="","",IF(R232="",TODAY()-P232,R232-P232))</f>
        <v/>
      </c>
      <c r="T232" s="13" t="n"/>
      <c r="U232" s="13" t="n"/>
      <c r="V232" s="12">
        <f>IF(OR(U232="Approved",U232="Approved as Noted",U232="Closed"),"",IF(P232="",IF(AND(O232&lt;&gt;"",TODAY()&gt;O232),TODAY()-O232,""),IF(R232="",IF(TODAY()&gt;Q232,TODAY()-Q232,""),"")))</f>
        <v/>
      </c>
      <c r="W232" s="13" t="n"/>
      <c r="X232" s="15" t="n"/>
    </row>
    <row r="233">
      <c r="A233" s="13" t="n"/>
      <c r="B233" s="14" t="n"/>
      <c r="C233" s="13" t="n"/>
      <c r="D233" s="15" t="n"/>
      <c r="E233" s="13" t="n"/>
      <c r="F233" s="13" t="n"/>
      <c r="G233" s="15" t="n"/>
      <c r="H233" s="15" t="n"/>
      <c r="I233" s="15" t="n"/>
      <c r="J233" s="13" t="n"/>
      <c r="K233" s="13" t="n"/>
      <c r="L233" s="13" t="n"/>
      <c r="M233" s="14" t="n"/>
      <c r="N233" s="16" t="n"/>
      <c r="O233" s="11">
        <f>IF(N233="","",N233-M233-ReviewDays-BufferDays)</f>
        <v/>
      </c>
      <c r="P233" s="16" t="n"/>
      <c r="Q233" s="11">
        <f>IF(P233="","",P233+ReviewDays)</f>
        <v/>
      </c>
      <c r="R233" s="16" t="n"/>
      <c r="S233" s="12">
        <f>IF(P233="","",IF(R233="",TODAY()-P233,R233-P233))</f>
        <v/>
      </c>
      <c r="T233" s="13" t="n"/>
      <c r="U233" s="13" t="n"/>
      <c r="V233" s="12">
        <f>IF(OR(U233="Approved",U233="Approved as Noted",U233="Closed"),"",IF(P233="",IF(AND(O233&lt;&gt;"",TODAY()&gt;O233),TODAY()-O233,""),IF(R233="",IF(TODAY()&gt;Q233,TODAY()-Q233,""),"")))</f>
        <v/>
      </c>
      <c r="W233" s="13" t="n"/>
      <c r="X233" s="15" t="n"/>
    </row>
    <row r="234">
      <c r="A234" s="13" t="n"/>
      <c r="B234" s="14" t="n"/>
      <c r="C234" s="13" t="n"/>
      <c r="D234" s="15" t="n"/>
      <c r="E234" s="13" t="n"/>
      <c r="F234" s="13" t="n"/>
      <c r="G234" s="15" t="n"/>
      <c r="H234" s="15" t="n"/>
      <c r="I234" s="15" t="n"/>
      <c r="J234" s="13" t="n"/>
      <c r="K234" s="13" t="n"/>
      <c r="L234" s="13" t="n"/>
      <c r="M234" s="14" t="n"/>
      <c r="N234" s="16" t="n"/>
      <c r="O234" s="11">
        <f>IF(N234="","",N234-M234-ReviewDays-BufferDays)</f>
        <v/>
      </c>
      <c r="P234" s="16" t="n"/>
      <c r="Q234" s="11">
        <f>IF(P234="","",P234+ReviewDays)</f>
        <v/>
      </c>
      <c r="R234" s="16" t="n"/>
      <c r="S234" s="12">
        <f>IF(P234="","",IF(R234="",TODAY()-P234,R234-P234))</f>
        <v/>
      </c>
      <c r="T234" s="13" t="n"/>
      <c r="U234" s="13" t="n"/>
      <c r="V234" s="12">
        <f>IF(OR(U234="Approved",U234="Approved as Noted",U234="Closed"),"",IF(P234="",IF(AND(O234&lt;&gt;"",TODAY()&gt;O234),TODAY()-O234,""),IF(R234="",IF(TODAY()&gt;Q234,TODAY()-Q234,""),"")))</f>
        <v/>
      </c>
      <c r="W234" s="13" t="n"/>
      <c r="X234" s="15" t="n"/>
    </row>
    <row r="235">
      <c r="A235" s="13" t="n"/>
      <c r="B235" s="14" t="n"/>
      <c r="C235" s="13" t="n"/>
      <c r="D235" s="15" t="n"/>
      <c r="E235" s="13" t="n"/>
      <c r="F235" s="13" t="n"/>
      <c r="G235" s="15" t="n"/>
      <c r="H235" s="15" t="n"/>
      <c r="I235" s="15" t="n"/>
      <c r="J235" s="13" t="n"/>
      <c r="K235" s="13" t="n"/>
      <c r="L235" s="13" t="n"/>
      <c r="M235" s="14" t="n"/>
      <c r="N235" s="16" t="n"/>
      <c r="O235" s="11">
        <f>IF(N235="","",N235-M235-ReviewDays-BufferDays)</f>
        <v/>
      </c>
      <c r="P235" s="16" t="n"/>
      <c r="Q235" s="11">
        <f>IF(P235="","",P235+ReviewDays)</f>
        <v/>
      </c>
      <c r="R235" s="16" t="n"/>
      <c r="S235" s="12">
        <f>IF(P235="","",IF(R235="",TODAY()-P235,R235-P235))</f>
        <v/>
      </c>
      <c r="T235" s="13" t="n"/>
      <c r="U235" s="13" t="n"/>
      <c r="V235" s="12">
        <f>IF(OR(U235="Approved",U235="Approved as Noted",U235="Closed"),"",IF(P235="",IF(AND(O235&lt;&gt;"",TODAY()&gt;O235),TODAY()-O235,""),IF(R235="",IF(TODAY()&gt;Q235,TODAY()-Q235,""),"")))</f>
        <v/>
      </c>
      <c r="W235" s="13" t="n"/>
      <c r="X235" s="15" t="n"/>
    </row>
    <row r="236">
      <c r="A236" s="13" t="n"/>
      <c r="B236" s="14" t="n"/>
      <c r="C236" s="13" t="n"/>
      <c r="D236" s="15" t="n"/>
      <c r="E236" s="13" t="n"/>
      <c r="F236" s="13" t="n"/>
      <c r="G236" s="15" t="n"/>
      <c r="H236" s="15" t="n"/>
      <c r="I236" s="15" t="n"/>
      <c r="J236" s="13" t="n"/>
      <c r="K236" s="13" t="n"/>
      <c r="L236" s="13" t="n"/>
      <c r="M236" s="14" t="n"/>
      <c r="N236" s="16" t="n"/>
      <c r="O236" s="11">
        <f>IF(N236="","",N236-M236-ReviewDays-BufferDays)</f>
        <v/>
      </c>
      <c r="P236" s="16" t="n"/>
      <c r="Q236" s="11">
        <f>IF(P236="","",P236+ReviewDays)</f>
        <v/>
      </c>
      <c r="R236" s="16" t="n"/>
      <c r="S236" s="12">
        <f>IF(P236="","",IF(R236="",TODAY()-P236,R236-P236))</f>
        <v/>
      </c>
      <c r="T236" s="13" t="n"/>
      <c r="U236" s="13" t="n"/>
      <c r="V236" s="12">
        <f>IF(OR(U236="Approved",U236="Approved as Noted",U236="Closed"),"",IF(P236="",IF(AND(O236&lt;&gt;"",TODAY()&gt;O236),TODAY()-O236,""),IF(R236="",IF(TODAY()&gt;Q236,TODAY()-Q236,""),"")))</f>
        <v/>
      </c>
      <c r="W236" s="13" t="n"/>
      <c r="X236" s="15" t="n"/>
    </row>
    <row r="237">
      <c r="A237" s="13" t="n"/>
      <c r="B237" s="14" t="n"/>
      <c r="C237" s="13" t="n"/>
      <c r="D237" s="15" t="n"/>
      <c r="E237" s="13" t="n"/>
      <c r="F237" s="13" t="n"/>
      <c r="G237" s="15" t="n"/>
      <c r="H237" s="15" t="n"/>
      <c r="I237" s="15" t="n"/>
      <c r="J237" s="13" t="n"/>
      <c r="K237" s="13" t="n"/>
      <c r="L237" s="13" t="n"/>
      <c r="M237" s="14" t="n"/>
      <c r="N237" s="16" t="n"/>
      <c r="O237" s="11">
        <f>IF(N237="","",N237-M237-ReviewDays-BufferDays)</f>
        <v/>
      </c>
      <c r="P237" s="16" t="n"/>
      <c r="Q237" s="11">
        <f>IF(P237="","",P237+ReviewDays)</f>
        <v/>
      </c>
      <c r="R237" s="16" t="n"/>
      <c r="S237" s="12">
        <f>IF(P237="","",IF(R237="",TODAY()-P237,R237-P237))</f>
        <v/>
      </c>
      <c r="T237" s="13" t="n"/>
      <c r="U237" s="13" t="n"/>
      <c r="V237" s="12">
        <f>IF(OR(U237="Approved",U237="Approved as Noted",U237="Closed"),"",IF(P237="",IF(AND(O237&lt;&gt;"",TODAY()&gt;O237),TODAY()-O237,""),IF(R237="",IF(TODAY()&gt;Q237,TODAY()-Q237,""),"")))</f>
        <v/>
      </c>
      <c r="W237" s="13" t="n"/>
      <c r="X237" s="15" t="n"/>
    </row>
    <row r="238">
      <c r="A238" s="13" t="n"/>
      <c r="B238" s="14" t="n"/>
      <c r="C238" s="13" t="n"/>
      <c r="D238" s="15" t="n"/>
      <c r="E238" s="13" t="n"/>
      <c r="F238" s="13" t="n"/>
      <c r="G238" s="15" t="n"/>
      <c r="H238" s="15" t="n"/>
      <c r="I238" s="15" t="n"/>
      <c r="J238" s="13" t="n"/>
      <c r="K238" s="13" t="n"/>
      <c r="L238" s="13" t="n"/>
      <c r="M238" s="14" t="n"/>
      <c r="N238" s="16" t="n"/>
      <c r="O238" s="11">
        <f>IF(N238="","",N238-M238-ReviewDays-BufferDays)</f>
        <v/>
      </c>
      <c r="P238" s="16" t="n"/>
      <c r="Q238" s="11">
        <f>IF(P238="","",P238+ReviewDays)</f>
        <v/>
      </c>
      <c r="R238" s="16" t="n"/>
      <c r="S238" s="12">
        <f>IF(P238="","",IF(R238="",TODAY()-P238,R238-P238))</f>
        <v/>
      </c>
      <c r="T238" s="13" t="n"/>
      <c r="U238" s="13" t="n"/>
      <c r="V238" s="12">
        <f>IF(OR(U238="Approved",U238="Approved as Noted",U238="Closed"),"",IF(P238="",IF(AND(O238&lt;&gt;"",TODAY()&gt;O238),TODAY()-O238,""),IF(R238="",IF(TODAY()&gt;Q238,TODAY()-Q238,""),"")))</f>
        <v/>
      </c>
      <c r="W238" s="13" t="n"/>
      <c r="X238" s="15" t="n"/>
    </row>
    <row r="239">
      <c r="A239" s="13" t="n"/>
      <c r="B239" s="14" t="n"/>
      <c r="C239" s="13" t="n"/>
      <c r="D239" s="15" t="n"/>
      <c r="E239" s="13" t="n"/>
      <c r="F239" s="13" t="n"/>
      <c r="G239" s="15" t="n"/>
      <c r="H239" s="15" t="n"/>
      <c r="I239" s="15" t="n"/>
      <c r="J239" s="13" t="n"/>
      <c r="K239" s="13" t="n"/>
      <c r="L239" s="13" t="n"/>
      <c r="M239" s="14" t="n"/>
      <c r="N239" s="16" t="n"/>
      <c r="O239" s="11">
        <f>IF(N239="","",N239-M239-ReviewDays-BufferDays)</f>
        <v/>
      </c>
      <c r="P239" s="16" t="n"/>
      <c r="Q239" s="11">
        <f>IF(P239="","",P239+ReviewDays)</f>
        <v/>
      </c>
      <c r="R239" s="16" t="n"/>
      <c r="S239" s="12">
        <f>IF(P239="","",IF(R239="",TODAY()-P239,R239-P239))</f>
        <v/>
      </c>
      <c r="T239" s="13" t="n"/>
      <c r="U239" s="13" t="n"/>
      <c r="V239" s="12">
        <f>IF(OR(U239="Approved",U239="Approved as Noted",U239="Closed"),"",IF(P239="",IF(AND(O239&lt;&gt;"",TODAY()&gt;O239),TODAY()-O239,""),IF(R239="",IF(TODAY()&gt;Q239,TODAY()-Q239,""),"")))</f>
        <v/>
      </c>
      <c r="W239" s="13" t="n"/>
      <c r="X239" s="15" t="n"/>
    </row>
    <row r="240">
      <c r="A240" s="13" t="n"/>
      <c r="B240" s="14" t="n"/>
      <c r="C240" s="13" t="n"/>
      <c r="D240" s="15" t="n"/>
      <c r="E240" s="13" t="n"/>
      <c r="F240" s="13" t="n"/>
      <c r="G240" s="15" t="n"/>
      <c r="H240" s="15" t="n"/>
      <c r="I240" s="15" t="n"/>
      <c r="J240" s="13" t="n"/>
      <c r="K240" s="13" t="n"/>
      <c r="L240" s="13" t="n"/>
      <c r="M240" s="14" t="n"/>
      <c r="N240" s="16" t="n"/>
      <c r="O240" s="11">
        <f>IF(N240="","",N240-M240-ReviewDays-BufferDays)</f>
        <v/>
      </c>
      <c r="P240" s="16" t="n"/>
      <c r="Q240" s="11">
        <f>IF(P240="","",P240+ReviewDays)</f>
        <v/>
      </c>
      <c r="R240" s="16" t="n"/>
      <c r="S240" s="12">
        <f>IF(P240="","",IF(R240="",TODAY()-P240,R240-P240))</f>
        <v/>
      </c>
      <c r="T240" s="13" t="n"/>
      <c r="U240" s="13" t="n"/>
      <c r="V240" s="12">
        <f>IF(OR(U240="Approved",U240="Approved as Noted",U240="Closed"),"",IF(P240="",IF(AND(O240&lt;&gt;"",TODAY()&gt;O240),TODAY()-O240,""),IF(R240="",IF(TODAY()&gt;Q240,TODAY()-Q240,""),"")))</f>
        <v/>
      </c>
      <c r="W240" s="13" t="n"/>
      <c r="X240" s="15" t="n"/>
    </row>
    <row r="241">
      <c r="A241" s="13" t="n"/>
      <c r="B241" s="14" t="n"/>
      <c r="C241" s="13" t="n"/>
      <c r="D241" s="15" t="n"/>
      <c r="E241" s="13" t="n"/>
      <c r="F241" s="13" t="n"/>
      <c r="G241" s="15" t="n"/>
      <c r="H241" s="15" t="n"/>
      <c r="I241" s="15" t="n"/>
      <c r="J241" s="13" t="n"/>
      <c r="K241" s="13" t="n"/>
      <c r="L241" s="13" t="n"/>
      <c r="M241" s="14" t="n"/>
      <c r="N241" s="16" t="n"/>
      <c r="O241" s="11">
        <f>IF(N241="","",N241-M241-ReviewDays-BufferDays)</f>
        <v/>
      </c>
      <c r="P241" s="16" t="n"/>
      <c r="Q241" s="11">
        <f>IF(P241="","",P241+ReviewDays)</f>
        <v/>
      </c>
      <c r="R241" s="16" t="n"/>
      <c r="S241" s="12">
        <f>IF(P241="","",IF(R241="",TODAY()-P241,R241-P241))</f>
        <v/>
      </c>
      <c r="T241" s="13" t="n"/>
      <c r="U241" s="13" t="n"/>
      <c r="V241" s="12">
        <f>IF(OR(U241="Approved",U241="Approved as Noted",U241="Closed"),"",IF(P241="",IF(AND(O241&lt;&gt;"",TODAY()&gt;O241),TODAY()-O241,""),IF(R241="",IF(TODAY()&gt;Q241,TODAY()-Q241,""),"")))</f>
        <v/>
      </c>
      <c r="W241" s="13" t="n"/>
      <c r="X241" s="15" t="n"/>
    </row>
    <row r="242">
      <c r="A242" s="13" t="n"/>
      <c r="B242" s="14" t="n"/>
      <c r="C242" s="13" t="n"/>
      <c r="D242" s="15" t="n"/>
      <c r="E242" s="13" t="n"/>
      <c r="F242" s="13" t="n"/>
      <c r="G242" s="15" t="n"/>
      <c r="H242" s="15" t="n"/>
      <c r="I242" s="15" t="n"/>
      <c r="J242" s="13" t="n"/>
      <c r="K242" s="13" t="n"/>
      <c r="L242" s="13" t="n"/>
      <c r="M242" s="14" t="n"/>
      <c r="N242" s="16" t="n"/>
      <c r="O242" s="11">
        <f>IF(N242="","",N242-M242-ReviewDays-BufferDays)</f>
        <v/>
      </c>
      <c r="P242" s="16" t="n"/>
      <c r="Q242" s="11">
        <f>IF(P242="","",P242+ReviewDays)</f>
        <v/>
      </c>
      <c r="R242" s="16" t="n"/>
      <c r="S242" s="12">
        <f>IF(P242="","",IF(R242="",TODAY()-P242,R242-P242))</f>
        <v/>
      </c>
      <c r="T242" s="13" t="n"/>
      <c r="U242" s="13" t="n"/>
      <c r="V242" s="12">
        <f>IF(OR(U242="Approved",U242="Approved as Noted",U242="Closed"),"",IF(P242="",IF(AND(O242&lt;&gt;"",TODAY()&gt;O242),TODAY()-O242,""),IF(R242="",IF(TODAY()&gt;Q242,TODAY()-Q242,""),"")))</f>
        <v/>
      </c>
      <c r="W242" s="13" t="n"/>
      <c r="X242" s="15" t="n"/>
    </row>
    <row r="243">
      <c r="A243" s="13" t="n"/>
      <c r="B243" s="14" t="n"/>
      <c r="C243" s="13" t="n"/>
      <c r="D243" s="15" t="n"/>
      <c r="E243" s="13" t="n"/>
      <c r="F243" s="13" t="n"/>
      <c r="G243" s="15" t="n"/>
      <c r="H243" s="15" t="n"/>
      <c r="I243" s="15" t="n"/>
      <c r="J243" s="13" t="n"/>
      <c r="K243" s="13" t="n"/>
      <c r="L243" s="13" t="n"/>
      <c r="M243" s="14" t="n"/>
      <c r="N243" s="16" t="n"/>
      <c r="O243" s="11">
        <f>IF(N243="","",N243-M243-ReviewDays-BufferDays)</f>
        <v/>
      </c>
      <c r="P243" s="16" t="n"/>
      <c r="Q243" s="11">
        <f>IF(P243="","",P243+ReviewDays)</f>
        <v/>
      </c>
      <c r="R243" s="16" t="n"/>
      <c r="S243" s="12">
        <f>IF(P243="","",IF(R243="",TODAY()-P243,R243-P243))</f>
        <v/>
      </c>
      <c r="T243" s="13" t="n"/>
      <c r="U243" s="13" t="n"/>
      <c r="V243" s="12">
        <f>IF(OR(U243="Approved",U243="Approved as Noted",U243="Closed"),"",IF(P243="",IF(AND(O243&lt;&gt;"",TODAY()&gt;O243),TODAY()-O243,""),IF(R243="",IF(TODAY()&gt;Q243,TODAY()-Q243,""),"")))</f>
        <v/>
      </c>
      <c r="W243" s="13" t="n"/>
      <c r="X243" s="15" t="n"/>
    </row>
    <row r="244">
      <c r="A244" s="13" t="n"/>
      <c r="B244" s="14" t="n"/>
      <c r="C244" s="13" t="n"/>
      <c r="D244" s="15" t="n"/>
      <c r="E244" s="13" t="n"/>
      <c r="F244" s="13" t="n"/>
      <c r="G244" s="15" t="n"/>
      <c r="H244" s="15" t="n"/>
      <c r="I244" s="15" t="n"/>
      <c r="J244" s="13" t="n"/>
      <c r="K244" s="13" t="n"/>
      <c r="L244" s="13" t="n"/>
      <c r="M244" s="14" t="n"/>
      <c r="N244" s="16" t="n"/>
      <c r="O244" s="11">
        <f>IF(N244="","",N244-M244-ReviewDays-BufferDays)</f>
        <v/>
      </c>
      <c r="P244" s="16" t="n"/>
      <c r="Q244" s="11">
        <f>IF(P244="","",P244+ReviewDays)</f>
        <v/>
      </c>
      <c r="R244" s="16" t="n"/>
      <c r="S244" s="12">
        <f>IF(P244="","",IF(R244="",TODAY()-P244,R244-P244))</f>
        <v/>
      </c>
      <c r="T244" s="13" t="n"/>
      <c r="U244" s="13" t="n"/>
      <c r="V244" s="12">
        <f>IF(OR(U244="Approved",U244="Approved as Noted",U244="Closed"),"",IF(P244="",IF(AND(O244&lt;&gt;"",TODAY()&gt;O244),TODAY()-O244,""),IF(R244="",IF(TODAY()&gt;Q244,TODAY()-Q244,""),"")))</f>
        <v/>
      </c>
      <c r="W244" s="13" t="n"/>
      <c r="X244" s="15" t="n"/>
    </row>
    <row r="245">
      <c r="A245" s="13" t="n"/>
      <c r="B245" s="14" t="n"/>
      <c r="C245" s="13" t="n"/>
      <c r="D245" s="15" t="n"/>
      <c r="E245" s="13" t="n"/>
      <c r="F245" s="13" t="n"/>
      <c r="G245" s="15" t="n"/>
      <c r="H245" s="15" t="n"/>
      <c r="I245" s="15" t="n"/>
      <c r="J245" s="13" t="n"/>
      <c r="K245" s="13" t="n"/>
      <c r="L245" s="13" t="n"/>
      <c r="M245" s="14" t="n"/>
      <c r="N245" s="16" t="n"/>
      <c r="O245" s="11">
        <f>IF(N245="","",N245-M245-ReviewDays-BufferDays)</f>
        <v/>
      </c>
      <c r="P245" s="16" t="n"/>
      <c r="Q245" s="11">
        <f>IF(P245="","",P245+ReviewDays)</f>
        <v/>
      </c>
      <c r="R245" s="16" t="n"/>
      <c r="S245" s="12">
        <f>IF(P245="","",IF(R245="",TODAY()-P245,R245-P245))</f>
        <v/>
      </c>
      <c r="T245" s="13" t="n"/>
      <c r="U245" s="13" t="n"/>
      <c r="V245" s="12">
        <f>IF(OR(U245="Approved",U245="Approved as Noted",U245="Closed"),"",IF(P245="",IF(AND(O245&lt;&gt;"",TODAY()&gt;O245),TODAY()-O245,""),IF(R245="",IF(TODAY()&gt;Q245,TODAY()-Q245,""),"")))</f>
        <v/>
      </c>
      <c r="W245" s="13" t="n"/>
      <c r="X245" s="15" t="n"/>
    </row>
    <row r="246">
      <c r="A246" s="13" t="n"/>
      <c r="B246" s="14" t="n"/>
      <c r="C246" s="13" t="n"/>
      <c r="D246" s="15" t="n"/>
      <c r="E246" s="13" t="n"/>
      <c r="F246" s="13" t="n"/>
      <c r="G246" s="15" t="n"/>
      <c r="H246" s="15" t="n"/>
      <c r="I246" s="15" t="n"/>
      <c r="J246" s="13" t="n"/>
      <c r="K246" s="13" t="n"/>
      <c r="L246" s="13" t="n"/>
      <c r="M246" s="14" t="n"/>
      <c r="N246" s="16" t="n"/>
      <c r="O246" s="11">
        <f>IF(N246="","",N246-M246-ReviewDays-BufferDays)</f>
        <v/>
      </c>
      <c r="P246" s="16" t="n"/>
      <c r="Q246" s="11">
        <f>IF(P246="","",P246+ReviewDays)</f>
        <v/>
      </c>
      <c r="R246" s="16" t="n"/>
      <c r="S246" s="12">
        <f>IF(P246="","",IF(R246="",TODAY()-P246,R246-P246))</f>
        <v/>
      </c>
      <c r="T246" s="13" t="n"/>
      <c r="U246" s="13" t="n"/>
      <c r="V246" s="12">
        <f>IF(OR(U246="Approved",U246="Approved as Noted",U246="Closed"),"",IF(P246="",IF(AND(O246&lt;&gt;"",TODAY()&gt;O246),TODAY()-O246,""),IF(R246="",IF(TODAY()&gt;Q246,TODAY()-Q246,""),"")))</f>
        <v/>
      </c>
      <c r="W246" s="13" t="n"/>
      <c r="X246" s="15" t="n"/>
    </row>
    <row r="247">
      <c r="A247" s="13" t="n"/>
      <c r="B247" s="14" t="n"/>
      <c r="C247" s="13" t="n"/>
      <c r="D247" s="15" t="n"/>
      <c r="E247" s="13" t="n"/>
      <c r="F247" s="13" t="n"/>
      <c r="G247" s="15" t="n"/>
      <c r="H247" s="15" t="n"/>
      <c r="I247" s="15" t="n"/>
      <c r="J247" s="13" t="n"/>
      <c r="K247" s="13" t="n"/>
      <c r="L247" s="13" t="n"/>
      <c r="M247" s="14" t="n"/>
      <c r="N247" s="16" t="n"/>
      <c r="O247" s="11">
        <f>IF(N247="","",N247-M247-ReviewDays-BufferDays)</f>
        <v/>
      </c>
      <c r="P247" s="16" t="n"/>
      <c r="Q247" s="11">
        <f>IF(P247="","",P247+ReviewDays)</f>
        <v/>
      </c>
      <c r="R247" s="16" t="n"/>
      <c r="S247" s="12">
        <f>IF(P247="","",IF(R247="",TODAY()-P247,R247-P247))</f>
        <v/>
      </c>
      <c r="T247" s="13" t="n"/>
      <c r="U247" s="13" t="n"/>
      <c r="V247" s="12">
        <f>IF(OR(U247="Approved",U247="Approved as Noted",U247="Closed"),"",IF(P247="",IF(AND(O247&lt;&gt;"",TODAY()&gt;O247),TODAY()-O247,""),IF(R247="",IF(TODAY()&gt;Q247,TODAY()-Q247,""),"")))</f>
        <v/>
      </c>
      <c r="W247" s="13" t="n"/>
      <c r="X247" s="15" t="n"/>
    </row>
    <row r="248">
      <c r="A248" s="13" t="n"/>
      <c r="B248" s="14" t="n"/>
      <c r="C248" s="13" t="n"/>
      <c r="D248" s="15" t="n"/>
      <c r="E248" s="13" t="n"/>
      <c r="F248" s="13" t="n"/>
      <c r="G248" s="15" t="n"/>
      <c r="H248" s="15" t="n"/>
      <c r="I248" s="15" t="n"/>
      <c r="J248" s="13" t="n"/>
      <c r="K248" s="13" t="n"/>
      <c r="L248" s="13" t="n"/>
      <c r="M248" s="14" t="n"/>
      <c r="N248" s="16" t="n"/>
      <c r="O248" s="11">
        <f>IF(N248="","",N248-M248-ReviewDays-BufferDays)</f>
        <v/>
      </c>
      <c r="P248" s="16" t="n"/>
      <c r="Q248" s="11">
        <f>IF(P248="","",P248+ReviewDays)</f>
        <v/>
      </c>
      <c r="R248" s="16" t="n"/>
      <c r="S248" s="12">
        <f>IF(P248="","",IF(R248="",TODAY()-P248,R248-P248))</f>
        <v/>
      </c>
      <c r="T248" s="13" t="n"/>
      <c r="U248" s="13" t="n"/>
      <c r="V248" s="12">
        <f>IF(OR(U248="Approved",U248="Approved as Noted",U248="Closed"),"",IF(P248="",IF(AND(O248&lt;&gt;"",TODAY()&gt;O248),TODAY()-O248,""),IF(R248="",IF(TODAY()&gt;Q248,TODAY()-Q248,""),"")))</f>
        <v/>
      </c>
      <c r="W248" s="13" t="n"/>
      <c r="X248" s="15" t="n"/>
    </row>
    <row r="249">
      <c r="A249" s="13" t="n"/>
      <c r="B249" s="14" t="n"/>
      <c r="C249" s="13" t="n"/>
      <c r="D249" s="15" t="n"/>
      <c r="E249" s="13" t="n"/>
      <c r="F249" s="13" t="n"/>
      <c r="G249" s="15" t="n"/>
      <c r="H249" s="15" t="n"/>
      <c r="I249" s="15" t="n"/>
      <c r="J249" s="13" t="n"/>
      <c r="K249" s="13" t="n"/>
      <c r="L249" s="13" t="n"/>
      <c r="M249" s="14" t="n"/>
      <c r="N249" s="16" t="n"/>
      <c r="O249" s="11">
        <f>IF(N249="","",N249-M249-ReviewDays-BufferDays)</f>
        <v/>
      </c>
      <c r="P249" s="16" t="n"/>
      <c r="Q249" s="11">
        <f>IF(P249="","",P249+ReviewDays)</f>
        <v/>
      </c>
      <c r="R249" s="16" t="n"/>
      <c r="S249" s="12">
        <f>IF(P249="","",IF(R249="",TODAY()-P249,R249-P249))</f>
        <v/>
      </c>
      <c r="T249" s="13" t="n"/>
      <c r="U249" s="13" t="n"/>
      <c r="V249" s="12">
        <f>IF(OR(U249="Approved",U249="Approved as Noted",U249="Closed"),"",IF(P249="",IF(AND(O249&lt;&gt;"",TODAY()&gt;O249),TODAY()-O249,""),IF(R249="",IF(TODAY()&gt;Q249,TODAY()-Q249,""),"")))</f>
        <v/>
      </c>
      <c r="W249" s="13" t="n"/>
      <c r="X249" s="15" t="n"/>
    </row>
    <row r="250">
      <c r="A250" s="13" t="n"/>
      <c r="B250" s="14" t="n"/>
      <c r="C250" s="13" t="n"/>
      <c r="D250" s="15" t="n"/>
      <c r="E250" s="13" t="n"/>
      <c r="F250" s="13" t="n"/>
      <c r="G250" s="15" t="n"/>
      <c r="H250" s="15" t="n"/>
      <c r="I250" s="15" t="n"/>
      <c r="J250" s="13" t="n"/>
      <c r="K250" s="13" t="n"/>
      <c r="L250" s="13" t="n"/>
      <c r="M250" s="14" t="n"/>
      <c r="N250" s="16" t="n"/>
      <c r="O250" s="11">
        <f>IF(N250="","",N250-M250-ReviewDays-BufferDays)</f>
        <v/>
      </c>
      <c r="P250" s="16" t="n"/>
      <c r="Q250" s="11">
        <f>IF(P250="","",P250+ReviewDays)</f>
        <v/>
      </c>
      <c r="R250" s="16" t="n"/>
      <c r="S250" s="12">
        <f>IF(P250="","",IF(R250="",TODAY()-P250,R250-P250))</f>
        <v/>
      </c>
      <c r="T250" s="13" t="n"/>
      <c r="U250" s="13" t="n"/>
      <c r="V250" s="12">
        <f>IF(OR(U250="Approved",U250="Approved as Noted",U250="Closed"),"",IF(P250="",IF(AND(O250&lt;&gt;"",TODAY()&gt;O250),TODAY()-O250,""),IF(R250="",IF(TODAY()&gt;Q250,TODAY()-Q250,""),"")))</f>
        <v/>
      </c>
      <c r="W250" s="13" t="n"/>
      <c r="X250" s="15" t="n"/>
    </row>
    <row r="251">
      <c r="A251" s="13" t="n"/>
      <c r="B251" s="14" t="n"/>
      <c r="C251" s="13" t="n"/>
      <c r="D251" s="15" t="n"/>
      <c r="E251" s="13" t="n"/>
      <c r="F251" s="13" t="n"/>
      <c r="G251" s="15" t="n"/>
      <c r="H251" s="15" t="n"/>
      <c r="I251" s="15" t="n"/>
      <c r="J251" s="13" t="n"/>
      <c r="K251" s="13" t="n"/>
      <c r="L251" s="13" t="n"/>
      <c r="M251" s="14" t="n"/>
      <c r="N251" s="16" t="n"/>
      <c r="O251" s="11">
        <f>IF(N251="","",N251-M251-ReviewDays-BufferDays)</f>
        <v/>
      </c>
      <c r="P251" s="16" t="n"/>
      <c r="Q251" s="11">
        <f>IF(P251="","",P251+ReviewDays)</f>
        <v/>
      </c>
      <c r="R251" s="16" t="n"/>
      <c r="S251" s="12">
        <f>IF(P251="","",IF(R251="",TODAY()-P251,R251-P251))</f>
        <v/>
      </c>
      <c r="T251" s="13" t="n"/>
      <c r="U251" s="13" t="n"/>
      <c r="V251" s="12">
        <f>IF(OR(U251="Approved",U251="Approved as Noted",U251="Closed"),"",IF(P251="",IF(AND(O251&lt;&gt;"",TODAY()&gt;O251),TODAY()-O251,""),IF(R251="",IF(TODAY()&gt;Q251,TODAY()-Q251,""),"")))</f>
        <v/>
      </c>
      <c r="W251" s="13" t="n"/>
      <c r="X251" s="15" t="n"/>
    </row>
    <row r="252">
      <c r="A252" s="13" t="n"/>
      <c r="B252" s="14" t="n"/>
      <c r="C252" s="13" t="n"/>
      <c r="D252" s="15" t="n"/>
      <c r="E252" s="13" t="n"/>
      <c r="F252" s="13" t="n"/>
      <c r="G252" s="15" t="n"/>
      <c r="H252" s="15" t="n"/>
      <c r="I252" s="15" t="n"/>
      <c r="J252" s="13" t="n"/>
      <c r="K252" s="13" t="n"/>
      <c r="L252" s="13" t="n"/>
      <c r="M252" s="14" t="n"/>
      <c r="N252" s="16" t="n"/>
      <c r="O252" s="11">
        <f>IF(N252="","",N252-M252-ReviewDays-BufferDays)</f>
        <v/>
      </c>
      <c r="P252" s="16" t="n"/>
      <c r="Q252" s="11">
        <f>IF(P252="","",P252+ReviewDays)</f>
        <v/>
      </c>
      <c r="R252" s="16" t="n"/>
      <c r="S252" s="12">
        <f>IF(P252="","",IF(R252="",TODAY()-P252,R252-P252))</f>
        <v/>
      </c>
      <c r="T252" s="13" t="n"/>
      <c r="U252" s="13" t="n"/>
      <c r="V252" s="12">
        <f>IF(OR(U252="Approved",U252="Approved as Noted",U252="Closed"),"",IF(P252="",IF(AND(O252&lt;&gt;"",TODAY()&gt;O252),TODAY()-O252,""),IF(R252="",IF(TODAY()&gt;Q252,TODAY()-Q252,""),"")))</f>
        <v/>
      </c>
      <c r="W252" s="13" t="n"/>
      <c r="X252" s="15" t="n"/>
    </row>
    <row r="253">
      <c r="A253" s="13" t="n"/>
      <c r="B253" s="14" t="n"/>
      <c r="C253" s="13" t="n"/>
      <c r="D253" s="15" t="n"/>
      <c r="E253" s="13" t="n"/>
      <c r="F253" s="13" t="n"/>
      <c r="G253" s="15" t="n"/>
      <c r="H253" s="15" t="n"/>
      <c r="I253" s="15" t="n"/>
      <c r="J253" s="13" t="n"/>
      <c r="K253" s="13" t="n"/>
      <c r="L253" s="13" t="n"/>
      <c r="M253" s="14" t="n"/>
      <c r="N253" s="16" t="n"/>
      <c r="O253" s="11">
        <f>IF(N253="","",N253-M253-ReviewDays-BufferDays)</f>
        <v/>
      </c>
      <c r="P253" s="16" t="n"/>
      <c r="Q253" s="11">
        <f>IF(P253="","",P253+ReviewDays)</f>
        <v/>
      </c>
      <c r="R253" s="16" t="n"/>
      <c r="S253" s="12">
        <f>IF(P253="","",IF(R253="",TODAY()-P253,R253-P253))</f>
        <v/>
      </c>
      <c r="T253" s="13" t="n"/>
      <c r="U253" s="13" t="n"/>
      <c r="V253" s="12">
        <f>IF(OR(U253="Approved",U253="Approved as Noted",U253="Closed"),"",IF(P253="",IF(AND(O253&lt;&gt;"",TODAY()&gt;O253),TODAY()-O253,""),IF(R253="",IF(TODAY()&gt;Q253,TODAY()-Q253,""),"")))</f>
        <v/>
      </c>
      <c r="W253" s="13" t="n"/>
      <c r="X253" s="15" t="n"/>
    </row>
    <row r="254">
      <c r="A254" s="13" t="n"/>
      <c r="B254" s="14" t="n"/>
      <c r="C254" s="13" t="n"/>
      <c r="D254" s="15" t="n"/>
      <c r="E254" s="13" t="n"/>
      <c r="F254" s="13" t="n"/>
      <c r="G254" s="15" t="n"/>
      <c r="H254" s="15" t="n"/>
      <c r="I254" s="15" t="n"/>
      <c r="J254" s="13" t="n"/>
      <c r="K254" s="13" t="n"/>
      <c r="L254" s="13" t="n"/>
      <c r="M254" s="14" t="n"/>
      <c r="N254" s="16" t="n"/>
      <c r="O254" s="11">
        <f>IF(N254="","",N254-M254-ReviewDays-BufferDays)</f>
        <v/>
      </c>
      <c r="P254" s="16" t="n"/>
      <c r="Q254" s="11">
        <f>IF(P254="","",P254+ReviewDays)</f>
        <v/>
      </c>
      <c r="R254" s="16" t="n"/>
      <c r="S254" s="12">
        <f>IF(P254="","",IF(R254="",TODAY()-P254,R254-P254))</f>
        <v/>
      </c>
      <c r="T254" s="13" t="n"/>
      <c r="U254" s="13" t="n"/>
      <c r="V254" s="12">
        <f>IF(OR(U254="Approved",U254="Approved as Noted",U254="Closed"),"",IF(P254="",IF(AND(O254&lt;&gt;"",TODAY()&gt;O254),TODAY()-O254,""),IF(R254="",IF(TODAY()&gt;Q254,TODAY()-Q254,""),"")))</f>
        <v/>
      </c>
      <c r="W254" s="13" t="n"/>
      <c r="X254" s="15" t="n"/>
    </row>
    <row r="255">
      <c r="A255" s="13" t="n"/>
      <c r="B255" s="14" t="n"/>
      <c r="C255" s="13" t="n"/>
      <c r="D255" s="15" t="n"/>
      <c r="E255" s="13" t="n"/>
      <c r="F255" s="13" t="n"/>
      <c r="G255" s="15" t="n"/>
      <c r="H255" s="15" t="n"/>
      <c r="I255" s="15" t="n"/>
      <c r="J255" s="13" t="n"/>
      <c r="K255" s="13" t="n"/>
      <c r="L255" s="13" t="n"/>
      <c r="M255" s="14" t="n"/>
      <c r="N255" s="16" t="n"/>
      <c r="O255" s="11">
        <f>IF(N255="","",N255-M255-ReviewDays-BufferDays)</f>
        <v/>
      </c>
      <c r="P255" s="16" t="n"/>
      <c r="Q255" s="11">
        <f>IF(P255="","",P255+ReviewDays)</f>
        <v/>
      </c>
      <c r="R255" s="16" t="n"/>
      <c r="S255" s="12">
        <f>IF(P255="","",IF(R255="",TODAY()-P255,R255-P255))</f>
        <v/>
      </c>
      <c r="T255" s="13" t="n"/>
      <c r="U255" s="13" t="n"/>
      <c r="V255" s="12">
        <f>IF(OR(U255="Approved",U255="Approved as Noted",U255="Closed"),"",IF(P255="",IF(AND(O255&lt;&gt;"",TODAY()&gt;O255),TODAY()-O255,""),IF(R255="",IF(TODAY()&gt;Q255,TODAY()-Q255,""),"")))</f>
        <v/>
      </c>
      <c r="W255" s="13" t="n"/>
      <c r="X255" s="15" t="n"/>
    </row>
    <row r="256">
      <c r="A256" s="13" t="n"/>
      <c r="B256" s="14" t="n"/>
      <c r="C256" s="13" t="n"/>
      <c r="D256" s="15" t="n"/>
      <c r="E256" s="13" t="n"/>
      <c r="F256" s="13" t="n"/>
      <c r="G256" s="15" t="n"/>
      <c r="H256" s="15" t="n"/>
      <c r="I256" s="15" t="n"/>
      <c r="J256" s="13" t="n"/>
      <c r="K256" s="13" t="n"/>
      <c r="L256" s="13" t="n"/>
      <c r="M256" s="14" t="n"/>
      <c r="N256" s="16" t="n"/>
      <c r="O256" s="11">
        <f>IF(N256="","",N256-M256-ReviewDays-BufferDays)</f>
        <v/>
      </c>
      <c r="P256" s="16" t="n"/>
      <c r="Q256" s="11">
        <f>IF(P256="","",P256+ReviewDays)</f>
        <v/>
      </c>
      <c r="R256" s="16" t="n"/>
      <c r="S256" s="12">
        <f>IF(P256="","",IF(R256="",TODAY()-P256,R256-P256))</f>
        <v/>
      </c>
      <c r="T256" s="13" t="n"/>
      <c r="U256" s="13" t="n"/>
      <c r="V256" s="12">
        <f>IF(OR(U256="Approved",U256="Approved as Noted",U256="Closed"),"",IF(P256="",IF(AND(O256&lt;&gt;"",TODAY()&gt;O256),TODAY()-O256,""),IF(R256="",IF(TODAY()&gt;Q256,TODAY()-Q256,""),"")))</f>
        <v/>
      </c>
      <c r="W256" s="13" t="n"/>
      <c r="X256" s="15" t="n"/>
    </row>
    <row r="257">
      <c r="A257" s="13" t="n"/>
      <c r="B257" s="14" t="n"/>
      <c r="C257" s="13" t="n"/>
      <c r="D257" s="15" t="n"/>
      <c r="E257" s="13" t="n"/>
      <c r="F257" s="13" t="n"/>
      <c r="G257" s="15" t="n"/>
      <c r="H257" s="15" t="n"/>
      <c r="I257" s="15" t="n"/>
      <c r="J257" s="13" t="n"/>
      <c r="K257" s="13" t="n"/>
      <c r="L257" s="13" t="n"/>
      <c r="M257" s="14" t="n"/>
      <c r="N257" s="16" t="n"/>
      <c r="O257" s="11">
        <f>IF(N257="","",N257-M257-ReviewDays-BufferDays)</f>
        <v/>
      </c>
      <c r="P257" s="16" t="n"/>
      <c r="Q257" s="11">
        <f>IF(P257="","",P257+ReviewDays)</f>
        <v/>
      </c>
      <c r="R257" s="16" t="n"/>
      <c r="S257" s="12">
        <f>IF(P257="","",IF(R257="",TODAY()-P257,R257-P257))</f>
        <v/>
      </c>
      <c r="T257" s="13" t="n"/>
      <c r="U257" s="13" t="n"/>
      <c r="V257" s="12">
        <f>IF(OR(U257="Approved",U257="Approved as Noted",U257="Closed"),"",IF(P257="",IF(AND(O257&lt;&gt;"",TODAY()&gt;O257),TODAY()-O257,""),IF(R257="",IF(TODAY()&gt;Q257,TODAY()-Q257,""),"")))</f>
        <v/>
      </c>
      <c r="W257" s="13" t="n"/>
      <c r="X257" s="15" t="n"/>
    </row>
    <row r="258">
      <c r="A258" s="13" t="n"/>
      <c r="B258" s="14" t="n"/>
      <c r="C258" s="13" t="n"/>
      <c r="D258" s="15" t="n"/>
      <c r="E258" s="13" t="n"/>
      <c r="F258" s="13" t="n"/>
      <c r="G258" s="15" t="n"/>
      <c r="H258" s="15" t="n"/>
      <c r="I258" s="15" t="n"/>
      <c r="J258" s="13" t="n"/>
      <c r="K258" s="13" t="n"/>
      <c r="L258" s="13" t="n"/>
      <c r="M258" s="14" t="n"/>
      <c r="N258" s="16" t="n"/>
      <c r="O258" s="11">
        <f>IF(N258="","",N258-M258-ReviewDays-BufferDays)</f>
        <v/>
      </c>
      <c r="P258" s="16" t="n"/>
      <c r="Q258" s="11">
        <f>IF(P258="","",P258+ReviewDays)</f>
        <v/>
      </c>
      <c r="R258" s="16" t="n"/>
      <c r="S258" s="12">
        <f>IF(P258="","",IF(R258="",TODAY()-P258,R258-P258))</f>
        <v/>
      </c>
      <c r="T258" s="13" t="n"/>
      <c r="U258" s="13" t="n"/>
      <c r="V258" s="12">
        <f>IF(OR(U258="Approved",U258="Approved as Noted",U258="Closed"),"",IF(P258="",IF(AND(O258&lt;&gt;"",TODAY()&gt;O258),TODAY()-O258,""),IF(R258="",IF(TODAY()&gt;Q258,TODAY()-Q258,""),"")))</f>
        <v/>
      </c>
      <c r="W258" s="13" t="n"/>
      <c r="X258" s="15" t="n"/>
    </row>
    <row r="259">
      <c r="A259" s="13" t="n"/>
      <c r="B259" s="14" t="n"/>
      <c r="C259" s="13" t="n"/>
      <c r="D259" s="15" t="n"/>
      <c r="E259" s="13" t="n"/>
      <c r="F259" s="13" t="n"/>
      <c r="G259" s="15" t="n"/>
      <c r="H259" s="15" t="n"/>
      <c r="I259" s="15" t="n"/>
      <c r="J259" s="13" t="n"/>
      <c r="K259" s="13" t="n"/>
      <c r="L259" s="13" t="n"/>
      <c r="M259" s="14" t="n"/>
      <c r="N259" s="16" t="n"/>
      <c r="O259" s="11">
        <f>IF(N259="","",N259-M259-ReviewDays-BufferDays)</f>
        <v/>
      </c>
      <c r="P259" s="16" t="n"/>
      <c r="Q259" s="11">
        <f>IF(P259="","",P259+ReviewDays)</f>
        <v/>
      </c>
      <c r="R259" s="16" t="n"/>
      <c r="S259" s="12">
        <f>IF(P259="","",IF(R259="",TODAY()-P259,R259-P259))</f>
        <v/>
      </c>
      <c r="T259" s="13" t="n"/>
      <c r="U259" s="13" t="n"/>
      <c r="V259" s="12">
        <f>IF(OR(U259="Approved",U259="Approved as Noted",U259="Closed"),"",IF(P259="",IF(AND(O259&lt;&gt;"",TODAY()&gt;O259),TODAY()-O259,""),IF(R259="",IF(TODAY()&gt;Q259,TODAY()-Q259,""),"")))</f>
        <v/>
      </c>
      <c r="W259" s="13" t="n"/>
      <c r="X259" s="15" t="n"/>
    </row>
    <row r="260">
      <c r="A260" s="13" t="n"/>
      <c r="B260" s="14" t="n"/>
      <c r="C260" s="13" t="n"/>
      <c r="D260" s="15" t="n"/>
      <c r="E260" s="13" t="n"/>
      <c r="F260" s="13" t="n"/>
      <c r="G260" s="15" t="n"/>
      <c r="H260" s="15" t="n"/>
      <c r="I260" s="15" t="n"/>
      <c r="J260" s="13" t="n"/>
      <c r="K260" s="13" t="n"/>
      <c r="L260" s="13" t="n"/>
      <c r="M260" s="14" t="n"/>
      <c r="N260" s="16" t="n"/>
      <c r="O260" s="11">
        <f>IF(N260="","",N260-M260-ReviewDays-BufferDays)</f>
        <v/>
      </c>
      <c r="P260" s="16" t="n"/>
      <c r="Q260" s="11">
        <f>IF(P260="","",P260+ReviewDays)</f>
        <v/>
      </c>
      <c r="R260" s="16" t="n"/>
      <c r="S260" s="12">
        <f>IF(P260="","",IF(R260="",TODAY()-P260,R260-P260))</f>
        <v/>
      </c>
      <c r="T260" s="13" t="n"/>
      <c r="U260" s="13" t="n"/>
      <c r="V260" s="12">
        <f>IF(OR(U260="Approved",U260="Approved as Noted",U260="Closed"),"",IF(P260="",IF(AND(O260&lt;&gt;"",TODAY()&gt;O260),TODAY()-O260,""),IF(R260="",IF(TODAY()&gt;Q260,TODAY()-Q260,""),"")))</f>
        <v/>
      </c>
      <c r="W260" s="13" t="n"/>
      <c r="X260" s="15" t="n"/>
    </row>
    <row r="261">
      <c r="A261" s="13" t="n"/>
      <c r="B261" s="14" t="n"/>
      <c r="C261" s="13" t="n"/>
      <c r="D261" s="15" t="n"/>
      <c r="E261" s="13" t="n"/>
      <c r="F261" s="13" t="n"/>
      <c r="G261" s="15" t="n"/>
      <c r="H261" s="15" t="n"/>
      <c r="I261" s="15" t="n"/>
      <c r="J261" s="13" t="n"/>
      <c r="K261" s="13" t="n"/>
      <c r="L261" s="13" t="n"/>
      <c r="M261" s="14" t="n"/>
      <c r="N261" s="16" t="n"/>
      <c r="O261" s="11">
        <f>IF(N261="","",N261-M261-ReviewDays-BufferDays)</f>
        <v/>
      </c>
      <c r="P261" s="16" t="n"/>
      <c r="Q261" s="11">
        <f>IF(P261="","",P261+ReviewDays)</f>
        <v/>
      </c>
      <c r="R261" s="16" t="n"/>
      <c r="S261" s="12">
        <f>IF(P261="","",IF(R261="",TODAY()-P261,R261-P261))</f>
        <v/>
      </c>
      <c r="T261" s="13" t="n"/>
      <c r="U261" s="13" t="n"/>
      <c r="V261" s="12">
        <f>IF(OR(U261="Approved",U261="Approved as Noted",U261="Closed"),"",IF(P261="",IF(AND(O261&lt;&gt;"",TODAY()&gt;O261),TODAY()-O261,""),IF(R261="",IF(TODAY()&gt;Q261,TODAY()-Q261,""),"")))</f>
        <v/>
      </c>
      <c r="W261" s="13" t="n"/>
      <c r="X261" s="15" t="n"/>
    </row>
    <row r="262">
      <c r="A262" s="13" t="n"/>
      <c r="B262" s="14" t="n"/>
      <c r="C262" s="13" t="n"/>
      <c r="D262" s="15" t="n"/>
      <c r="E262" s="13" t="n"/>
      <c r="F262" s="13" t="n"/>
      <c r="G262" s="15" t="n"/>
      <c r="H262" s="15" t="n"/>
      <c r="I262" s="15" t="n"/>
      <c r="J262" s="13" t="n"/>
      <c r="K262" s="13" t="n"/>
      <c r="L262" s="13" t="n"/>
      <c r="M262" s="14" t="n"/>
      <c r="N262" s="16" t="n"/>
      <c r="O262" s="11">
        <f>IF(N262="","",N262-M262-ReviewDays-BufferDays)</f>
        <v/>
      </c>
      <c r="P262" s="16" t="n"/>
      <c r="Q262" s="11">
        <f>IF(P262="","",P262+ReviewDays)</f>
        <v/>
      </c>
      <c r="R262" s="16" t="n"/>
      <c r="S262" s="12">
        <f>IF(P262="","",IF(R262="",TODAY()-P262,R262-P262))</f>
        <v/>
      </c>
      <c r="T262" s="13" t="n"/>
      <c r="U262" s="13" t="n"/>
      <c r="V262" s="12">
        <f>IF(OR(U262="Approved",U262="Approved as Noted",U262="Closed"),"",IF(P262="",IF(AND(O262&lt;&gt;"",TODAY()&gt;O262),TODAY()-O262,""),IF(R262="",IF(TODAY()&gt;Q262,TODAY()-Q262,""),"")))</f>
        <v/>
      </c>
      <c r="W262" s="13" t="n"/>
      <c r="X262" s="15" t="n"/>
    </row>
    <row r="263">
      <c r="A263" s="13" t="n"/>
      <c r="B263" s="14" t="n"/>
      <c r="C263" s="13" t="n"/>
      <c r="D263" s="15" t="n"/>
      <c r="E263" s="13" t="n"/>
      <c r="F263" s="13" t="n"/>
      <c r="G263" s="15" t="n"/>
      <c r="H263" s="15" t="n"/>
      <c r="I263" s="15" t="n"/>
      <c r="J263" s="13" t="n"/>
      <c r="K263" s="13" t="n"/>
      <c r="L263" s="13" t="n"/>
      <c r="M263" s="14" t="n"/>
      <c r="N263" s="16" t="n"/>
      <c r="O263" s="11">
        <f>IF(N263="","",N263-M263-ReviewDays-BufferDays)</f>
        <v/>
      </c>
      <c r="P263" s="16" t="n"/>
      <c r="Q263" s="11">
        <f>IF(P263="","",P263+ReviewDays)</f>
        <v/>
      </c>
      <c r="R263" s="16" t="n"/>
      <c r="S263" s="12">
        <f>IF(P263="","",IF(R263="",TODAY()-P263,R263-P263))</f>
        <v/>
      </c>
      <c r="T263" s="13" t="n"/>
      <c r="U263" s="13" t="n"/>
      <c r="V263" s="12">
        <f>IF(OR(U263="Approved",U263="Approved as Noted",U263="Closed"),"",IF(P263="",IF(AND(O263&lt;&gt;"",TODAY()&gt;O263),TODAY()-O263,""),IF(R263="",IF(TODAY()&gt;Q263,TODAY()-Q263,""),"")))</f>
        <v/>
      </c>
      <c r="W263" s="13" t="n"/>
      <c r="X263" s="15" t="n"/>
    </row>
    <row r="264">
      <c r="A264" s="13" t="n"/>
      <c r="B264" s="14" t="n"/>
      <c r="C264" s="13" t="n"/>
      <c r="D264" s="15" t="n"/>
      <c r="E264" s="13" t="n"/>
      <c r="F264" s="13" t="n"/>
      <c r="G264" s="15" t="n"/>
      <c r="H264" s="15" t="n"/>
      <c r="I264" s="15" t="n"/>
      <c r="J264" s="13" t="n"/>
      <c r="K264" s="13" t="n"/>
      <c r="L264" s="13" t="n"/>
      <c r="M264" s="14" t="n"/>
      <c r="N264" s="16" t="n"/>
      <c r="O264" s="11">
        <f>IF(N264="","",N264-M264-ReviewDays-BufferDays)</f>
        <v/>
      </c>
      <c r="P264" s="16" t="n"/>
      <c r="Q264" s="11">
        <f>IF(P264="","",P264+ReviewDays)</f>
        <v/>
      </c>
      <c r="R264" s="16" t="n"/>
      <c r="S264" s="12">
        <f>IF(P264="","",IF(R264="",TODAY()-P264,R264-P264))</f>
        <v/>
      </c>
      <c r="T264" s="13" t="n"/>
      <c r="U264" s="13" t="n"/>
      <c r="V264" s="12">
        <f>IF(OR(U264="Approved",U264="Approved as Noted",U264="Closed"),"",IF(P264="",IF(AND(O264&lt;&gt;"",TODAY()&gt;O264),TODAY()-O264,""),IF(R264="",IF(TODAY()&gt;Q264,TODAY()-Q264,""),"")))</f>
        <v/>
      </c>
      <c r="W264" s="13" t="n"/>
      <c r="X264" s="15" t="n"/>
    </row>
    <row r="265">
      <c r="A265" s="13" t="n"/>
      <c r="B265" s="14" t="n"/>
      <c r="C265" s="13" t="n"/>
      <c r="D265" s="15" t="n"/>
      <c r="E265" s="13" t="n"/>
      <c r="F265" s="13" t="n"/>
      <c r="G265" s="15" t="n"/>
      <c r="H265" s="15" t="n"/>
      <c r="I265" s="15" t="n"/>
      <c r="J265" s="13" t="n"/>
      <c r="K265" s="13" t="n"/>
      <c r="L265" s="13" t="n"/>
      <c r="M265" s="14" t="n"/>
      <c r="N265" s="16" t="n"/>
      <c r="O265" s="11">
        <f>IF(N265="","",N265-M265-ReviewDays-BufferDays)</f>
        <v/>
      </c>
      <c r="P265" s="16" t="n"/>
      <c r="Q265" s="11">
        <f>IF(P265="","",P265+ReviewDays)</f>
        <v/>
      </c>
      <c r="R265" s="16" t="n"/>
      <c r="S265" s="12">
        <f>IF(P265="","",IF(R265="",TODAY()-P265,R265-P265))</f>
        <v/>
      </c>
      <c r="T265" s="13" t="n"/>
      <c r="U265" s="13" t="n"/>
      <c r="V265" s="12">
        <f>IF(OR(U265="Approved",U265="Approved as Noted",U265="Closed"),"",IF(P265="",IF(AND(O265&lt;&gt;"",TODAY()&gt;O265),TODAY()-O265,""),IF(R265="",IF(TODAY()&gt;Q265,TODAY()-Q265,""),"")))</f>
        <v/>
      </c>
      <c r="W265" s="13" t="n"/>
      <c r="X265" s="15" t="n"/>
    </row>
    <row r="266">
      <c r="A266" s="13" t="n"/>
      <c r="B266" s="14" t="n"/>
      <c r="C266" s="13" t="n"/>
      <c r="D266" s="15" t="n"/>
      <c r="E266" s="13" t="n"/>
      <c r="F266" s="13" t="n"/>
      <c r="G266" s="15" t="n"/>
      <c r="H266" s="15" t="n"/>
      <c r="I266" s="15" t="n"/>
      <c r="J266" s="13" t="n"/>
      <c r="K266" s="13" t="n"/>
      <c r="L266" s="13" t="n"/>
      <c r="M266" s="14" t="n"/>
      <c r="N266" s="16" t="n"/>
      <c r="O266" s="11">
        <f>IF(N266="","",N266-M266-ReviewDays-BufferDays)</f>
        <v/>
      </c>
      <c r="P266" s="16" t="n"/>
      <c r="Q266" s="11">
        <f>IF(P266="","",P266+ReviewDays)</f>
        <v/>
      </c>
      <c r="R266" s="16" t="n"/>
      <c r="S266" s="12">
        <f>IF(P266="","",IF(R266="",TODAY()-P266,R266-P266))</f>
        <v/>
      </c>
      <c r="T266" s="13" t="n"/>
      <c r="U266" s="13" t="n"/>
      <c r="V266" s="12">
        <f>IF(OR(U266="Approved",U266="Approved as Noted",U266="Closed"),"",IF(P266="",IF(AND(O266&lt;&gt;"",TODAY()&gt;O266),TODAY()-O266,""),IF(R266="",IF(TODAY()&gt;Q266,TODAY()-Q266,""),"")))</f>
        <v/>
      </c>
      <c r="W266" s="13" t="n"/>
      <c r="X266" s="15" t="n"/>
    </row>
    <row r="267">
      <c r="A267" s="13" t="n"/>
      <c r="B267" s="14" t="n"/>
      <c r="C267" s="13" t="n"/>
      <c r="D267" s="15" t="n"/>
      <c r="E267" s="13" t="n"/>
      <c r="F267" s="13" t="n"/>
      <c r="G267" s="15" t="n"/>
      <c r="H267" s="15" t="n"/>
      <c r="I267" s="15" t="n"/>
      <c r="J267" s="13" t="n"/>
      <c r="K267" s="13" t="n"/>
      <c r="L267" s="13" t="n"/>
      <c r="M267" s="14" t="n"/>
      <c r="N267" s="16" t="n"/>
      <c r="O267" s="11">
        <f>IF(N267="","",N267-M267-ReviewDays-BufferDays)</f>
        <v/>
      </c>
      <c r="P267" s="16" t="n"/>
      <c r="Q267" s="11">
        <f>IF(P267="","",P267+ReviewDays)</f>
        <v/>
      </c>
      <c r="R267" s="16" t="n"/>
      <c r="S267" s="12">
        <f>IF(P267="","",IF(R267="",TODAY()-P267,R267-P267))</f>
        <v/>
      </c>
      <c r="T267" s="13" t="n"/>
      <c r="U267" s="13" t="n"/>
      <c r="V267" s="12">
        <f>IF(OR(U267="Approved",U267="Approved as Noted",U267="Closed"),"",IF(P267="",IF(AND(O267&lt;&gt;"",TODAY()&gt;O267),TODAY()-O267,""),IF(R267="",IF(TODAY()&gt;Q267,TODAY()-Q267,""),"")))</f>
        <v/>
      </c>
      <c r="W267" s="13" t="n"/>
      <c r="X267" s="15" t="n"/>
    </row>
    <row r="268">
      <c r="A268" s="13" t="n"/>
      <c r="B268" s="14" t="n"/>
      <c r="C268" s="13" t="n"/>
      <c r="D268" s="15" t="n"/>
      <c r="E268" s="13" t="n"/>
      <c r="F268" s="13" t="n"/>
      <c r="G268" s="15" t="n"/>
      <c r="H268" s="15" t="n"/>
      <c r="I268" s="15" t="n"/>
      <c r="J268" s="13" t="n"/>
      <c r="K268" s="13" t="n"/>
      <c r="L268" s="13" t="n"/>
      <c r="M268" s="14" t="n"/>
      <c r="N268" s="16" t="n"/>
      <c r="O268" s="11">
        <f>IF(N268="","",N268-M268-ReviewDays-BufferDays)</f>
        <v/>
      </c>
      <c r="P268" s="16" t="n"/>
      <c r="Q268" s="11">
        <f>IF(P268="","",P268+ReviewDays)</f>
        <v/>
      </c>
      <c r="R268" s="16" t="n"/>
      <c r="S268" s="12">
        <f>IF(P268="","",IF(R268="",TODAY()-P268,R268-P268))</f>
        <v/>
      </c>
      <c r="T268" s="13" t="n"/>
      <c r="U268" s="13" t="n"/>
      <c r="V268" s="12">
        <f>IF(OR(U268="Approved",U268="Approved as Noted",U268="Closed"),"",IF(P268="",IF(AND(O268&lt;&gt;"",TODAY()&gt;O268),TODAY()-O268,""),IF(R268="",IF(TODAY()&gt;Q268,TODAY()-Q268,""),"")))</f>
        <v/>
      </c>
      <c r="W268" s="13" t="n"/>
      <c r="X268" s="15" t="n"/>
    </row>
    <row r="269">
      <c r="A269" s="13" t="n"/>
      <c r="B269" s="14" t="n"/>
      <c r="C269" s="13" t="n"/>
      <c r="D269" s="15" t="n"/>
      <c r="E269" s="13" t="n"/>
      <c r="F269" s="13" t="n"/>
      <c r="G269" s="15" t="n"/>
      <c r="H269" s="15" t="n"/>
      <c r="I269" s="15" t="n"/>
      <c r="J269" s="13" t="n"/>
      <c r="K269" s="13" t="n"/>
      <c r="L269" s="13" t="n"/>
      <c r="M269" s="14" t="n"/>
      <c r="N269" s="16" t="n"/>
      <c r="O269" s="11">
        <f>IF(N269="","",N269-M269-ReviewDays-BufferDays)</f>
        <v/>
      </c>
      <c r="P269" s="16" t="n"/>
      <c r="Q269" s="11">
        <f>IF(P269="","",P269+ReviewDays)</f>
        <v/>
      </c>
      <c r="R269" s="16" t="n"/>
      <c r="S269" s="12">
        <f>IF(P269="","",IF(R269="",TODAY()-P269,R269-P269))</f>
        <v/>
      </c>
      <c r="T269" s="13" t="n"/>
      <c r="U269" s="13" t="n"/>
      <c r="V269" s="12">
        <f>IF(OR(U269="Approved",U269="Approved as Noted",U269="Closed"),"",IF(P269="",IF(AND(O269&lt;&gt;"",TODAY()&gt;O269),TODAY()-O269,""),IF(R269="",IF(TODAY()&gt;Q269,TODAY()-Q269,""),"")))</f>
        <v/>
      </c>
      <c r="W269" s="13" t="n"/>
      <c r="X269" s="15" t="n"/>
    </row>
    <row r="270">
      <c r="A270" s="13" t="n"/>
      <c r="B270" s="14" t="n"/>
      <c r="C270" s="13" t="n"/>
      <c r="D270" s="15" t="n"/>
      <c r="E270" s="13" t="n"/>
      <c r="F270" s="13" t="n"/>
      <c r="G270" s="15" t="n"/>
      <c r="H270" s="15" t="n"/>
      <c r="I270" s="15" t="n"/>
      <c r="J270" s="13" t="n"/>
      <c r="K270" s="13" t="n"/>
      <c r="L270" s="13" t="n"/>
      <c r="M270" s="14" t="n"/>
      <c r="N270" s="16" t="n"/>
      <c r="O270" s="11">
        <f>IF(N270="","",N270-M270-ReviewDays-BufferDays)</f>
        <v/>
      </c>
      <c r="P270" s="16" t="n"/>
      <c r="Q270" s="11">
        <f>IF(P270="","",P270+ReviewDays)</f>
        <v/>
      </c>
      <c r="R270" s="16" t="n"/>
      <c r="S270" s="12">
        <f>IF(P270="","",IF(R270="",TODAY()-P270,R270-P270))</f>
        <v/>
      </c>
      <c r="T270" s="13" t="n"/>
      <c r="U270" s="13" t="n"/>
      <c r="V270" s="12">
        <f>IF(OR(U270="Approved",U270="Approved as Noted",U270="Closed"),"",IF(P270="",IF(AND(O270&lt;&gt;"",TODAY()&gt;O270),TODAY()-O270,""),IF(R270="",IF(TODAY()&gt;Q270,TODAY()-Q270,""),"")))</f>
        <v/>
      </c>
      <c r="W270" s="13" t="n"/>
      <c r="X270" s="15" t="n"/>
    </row>
    <row r="271">
      <c r="A271" s="13" t="n"/>
      <c r="B271" s="14" t="n"/>
      <c r="C271" s="13" t="n"/>
      <c r="D271" s="15" t="n"/>
      <c r="E271" s="13" t="n"/>
      <c r="F271" s="13" t="n"/>
      <c r="G271" s="15" t="n"/>
      <c r="H271" s="15" t="n"/>
      <c r="I271" s="15" t="n"/>
      <c r="J271" s="13" t="n"/>
      <c r="K271" s="13" t="n"/>
      <c r="L271" s="13" t="n"/>
      <c r="M271" s="14" t="n"/>
      <c r="N271" s="16" t="n"/>
      <c r="O271" s="11">
        <f>IF(N271="","",N271-M271-ReviewDays-BufferDays)</f>
        <v/>
      </c>
      <c r="P271" s="16" t="n"/>
      <c r="Q271" s="11">
        <f>IF(P271="","",P271+ReviewDays)</f>
        <v/>
      </c>
      <c r="R271" s="16" t="n"/>
      <c r="S271" s="12">
        <f>IF(P271="","",IF(R271="",TODAY()-P271,R271-P271))</f>
        <v/>
      </c>
      <c r="T271" s="13" t="n"/>
      <c r="U271" s="13" t="n"/>
      <c r="V271" s="12">
        <f>IF(OR(U271="Approved",U271="Approved as Noted",U271="Closed"),"",IF(P271="",IF(AND(O271&lt;&gt;"",TODAY()&gt;O271),TODAY()-O271,""),IF(R271="",IF(TODAY()&gt;Q271,TODAY()-Q271,""),"")))</f>
        <v/>
      </c>
      <c r="W271" s="13" t="n"/>
      <c r="X271" s="15" t="n"/>
    </row>
    <row r="272">
      <c r="A272" s="13" t="n"/>
      <c r="B272" s="14" t="n"/>
      <c r="C272" s="13" t="n"/>
      <c r="D272" s="15" t="n"/>
      <c r="E272" s="13" t="n"/>
      <c r="F272" s="13" t="n"/>
      <c r="G272" s="15" t="n"/>
      <c r="H272" s="15" t="n"/>
      <c r="I272" s="15" t="n"/>
      <c r="J272" s="13" t="n"/>
      <c r="K272" s="13" t="n"/>
      <c r="L272" s="13" t="n"/>
      <c r="M272" s="14" t="n"/>
      <c r="N272" s="16" t="n"/>
      <c r="O272" s="11">
        <f>IF(N272="","",N272-M272-ReviewDays-BufferDays)</f>
        <v/>
      </c>
      <c r="P272" s="16" t="n"/>
      <c r="Q272" s="11">
        <f>IF(P272="","",P272+ReviewDays)</f>
        <v/>
      </c>
      <c r="R272" s="16" t="n"/>
      <c r="S272" s="12">
        <f>IF(P272="","",IF(R272="",TODAY()-P272,R272-P272))</f>
        <v/>
      </c>
      <c r="T272" s="13" t="n"/>
      <c r="U272" s="13" t="n"/>
      <c r="V272" s="12">
        <f>IF(OR(U272="Approved",U272="Approved as Noted",U272="Closed"),"",IF(P272="",IF(AND(O272&lt;&gt;"",TODAY()&gt;O272),TODAY()-O272,""),IF(R272="",IF(TODAY()&gt;Q272,TODAY()-Q272,""),"")))</f>
        <v/>
      </c>
      <c r="W272" s="13" t="n"/>
      <c r="X272" s="15" t="n"/>
    </row>
    <row r="273">
      <c r="A273" s="13" t="n"/>
      <c r="B273" s="14" t="n"/>
      <c r="C273" s="13" t="n"/>
      <c r="D273" s="15" t="n"/>
      <c r="E273" s="13" t="n"/>
      <c r="F273" s="13" t="n"/>
      <c r="G273" s="15" t="n"/>
      <c r="H273" s="15" t="n"/>
      <c r="I273" s="15" t="n"/>
      <c r="J273" s="13" t="n"/>
      <c r="K273" s="13" t="n"/>
      <c r="L273" s="13" t="n"/>
      <c r="M273" s="14" t="n"/>
      <c r="N273" s="16" t="n"/>
      <c r="O273" s="11">
        <f>IF(N273="","",N273-M273-ReviewDays-BufferDays)</f>
        <v/>
      </c>
      <c r="P273" s="16" t="n"/>
      <c r="Q273" s="11">
        <f>IF(P273="","",P273+ReviewDays)</f>
        <v/>
      </c>
      <c r="R273" s="16" t="n"/>
      <c r="S273" s="12">
        <f>IF(P273="","",IF(R273="",TODAY()-P273,R273-P273))</f>
        <v/>
      </c>
      <c r="T273" s="13" t="n"/>
      <c r="U273" s="13" t="n"/>
      <c r="V273" s="12">
        <f>IF(OR(U273="Approved",U273="Approved as Noted",U273="Closed"),"",IF(P273="",IF(AND(O273&lt;&gt;"",TODAY()&gt;O273),TODAY()-O273,""),IF(R273="",IF(TODAY()&gt;Q273,TODAY()-Q273,""),"")))</f>
        <v/>
      </c>
      <c r="W273" s="13" t="n"/>
      <c r="X273" s="15" t="n"/>
    </row>
    <row r="274">
      <c r="A274" s="13" t="n"/>
      <c r="B274" s="14" t="n"/>
      <c r="C274" s="13" t="n"/>
      <c r="D274" s="15" t="n"/>
      <c r="E274" s="13" t="n"/>
      <c r="F274" s="13" t="n"/>
      <c r="G274" s="15" t="n"/>
      <c r="H274" s="15" t="n"/>
      <c r="I274" s="15" t="n"/>
      <c r="J274" s="13" t="n"/>
      <c r="K274" s="13" t="n"/>
      <c r="L274" s="13" t="n"/>
      <c r="M274" s="14" t="n"/>
      <c r="N274" s="16" t="n"/>
      <c r="O274" s="11">
        <f>IF(N274="","",N274-M274-ReviewDays-BufferDays)</f>
        <v/>
      </c>
      <c r="P274" s="16" t="n"/>
      <c r="Q274" s="11">
        <f>IF(P274="","",P274+ReviewDays)</f>
        <v/>
      </c>
      <c r="R274" s="16" t="n"/>
      <c r="S274" s="12">
        <f>IF(P274="","",IF(R274="",TODAY()-P274,R274-P274))</f>
        <v/>
      </c>
      <c r="T274" s="13" t="n"/>
      <c r="U274" s="13" t="n"/>
      <c r="V274" s="12">
        <f>IF(OR(U274="Approved",U274="Approved as Noted",U274="Closed"),"",IF(P274="",IF(AND(O274&lt;&gt;"",TODAY()&gt;O274),TODAY()-O274,""),IF(R274="",IF(TODAY()&gt;Q274,TODAY()-Q274,""),"")))</f>
        <v/>
      </c>
      <c r="W274" s="13" t="n"/>
      <c r="X274" s="15" t="n"/>
    </row>
    <row r="275">
      <c r="A275" s="13" t="n"/>
      <c r="B275" s="14" t="n"/>
      <c r="C275" s="13" t="n"/>
      <c r="D275" s="15" t="n"/>
      <c r="E275" s="13" t="n"/>
      <c r="F275" s="13" t="n"/>
      <c r="G275" s="15" t="n"/>
      <c r="H275" s="15" t="n"/>
      <c r="I275" s="15" t="n"/>
      <c r="J275" s="13" t="n"/>
      <c r="K275" s="13" t="n"/>
      <c r="L275" s="13" t="n"/>
      <c r="M275" s="14" t="n"/>
      <c r="N275" s="16" t="n"/>
      <c r="O275" s="11">
        <f>IF(N275="","",N275-M275-ReviewDays-BufferDays)</f>
        <v/>
      </c>
      <c r="P275" s="16" t="n"/>
      <c r="Q275" s="11">
        <f>IF(P275="","",P275+ReviewDays)</f>
        <v/>
      </c>
      <c r="R275" s="16" t="n"/>
      <c r="S275" s="12">
        <f>IF(P275="","",IF(R275="",TODAY()-P275,R275-P275))</f>
        <v/>
      </c>
      <c r="T275" s="13" t="n"/>
      <c r="U275" s="13" t="n"/>
      <c r="V275" s="12">
        <f>IF(OR(U275="Approved",U275="Approved as Noted",U275="Closed"),"",IF(P275="",IF(AND(O275&lt;&gt;"",TODAY()&gt;O275),TODAY()-O275,""),IF(R275="",IF(TODAY()&gt;Q275,TODAY()-Q275,""),"")))</f>
        <v/>
      </c>
      <c r="W275" s="13" t="n"/>
      <c r="X275" s="15" t="n"/>
    </row>
    <row r="276">
      <c r="A276" s="13" t="n"/>
      <c r="B276" s="14" t="n"/>
      <c r="C276" s="13" t="n"/>
      <c r="D276" s="15" t="n"/>
      <c r="E276" s="13" t="n"/>
      <c r="F276" s="13" t="n"/>
      <c r="G276" s="15" t="n"/>
      <c r="H276" s="15" t="n"/>
      <c r="I276" s="15" t="n"/>
      <c r="J276" s="13" t="n"/>
      <c r="K276" s="13" t="n"/>
      <c r="L276" s="13" t="n"/>
      <c r="M276" s="14" t="n"/>
      <c r="N276" s="16" t="n"/>
      <c r="O276" s="11">
        <f>IF(N276="","",N276-M276-ReviewDays-BufferDays)</f>
        <v/>
      </c>
      <c r="P276" s="16" t="n"/>
      <c r="Q276" s="11">
        <f>IF(P276="","",P276+ReviewDays)</f>
        <v/>
      </c>
      <c r="R276" s="16" t="n"/>
      <c r="S276" s="12">
        <f>IF(P276="","",IF(R276="",TODAY()-P276,R276-P276))</f>
        <v/>
      </c>
      <c r="T276" s="13" t="n"/>
      <c r="U276" s="13" t="n"/>
      <c r="V276" s="12">
        <f>IF(OR(U276="Approved",U276="Approved as Noted",U276="Closed"),"",IF(P276="",IF(AND(O276&lt;&gt;"",TODAY()&gt;O276),TODAY()-O276,""),IF(R276="",IF(TODAY()&gt;Q276,TODAY()-Q276,""),"")))</f>
        <v/>
      </c>
      <c r="W276" s="13" t="n"/>
      <c r="X276" s="15" t="n"/>
    </row>
    <row r="277">
      <c r="A277" s="13" t="n"/>
      <c r="B277" s="14" t="n"/>
      <c r="C277" s="13" t="n"/>
      <c r="D277" s="15" t="n"/>
      <c r="E277" s="13" t="n"/>
      <c r="F277" s="13" t="n"/>
      <c r="G277" s="15" t="n"/>
      <c r="H277" s="15" t="n"/>
      <c r="I277" s="15" t="n"/>
      <c r="J277" s="13" t="n"/>
      <c r="K277" s="13" t="n"/>
      <c r="L277" s="13" t="n"/>
      <c r="M277" s="14" t="n"/>
      <c r="N277" s="16" t="n"/>
      <c r="O277" s="11">
        <f>IF(N277="","",N277-M277-ReviewDays-BufferDays)</f>
        <v/>
      </c>
      <c r="P277" s="16" t="n"/>
      <c r="Q277" s="11">
        <f>IF(P277="","",P277+ReviewDays)</f>
        <v/>
      </c>
      <c r="R277" s="16" t="n"/>
      <c r="S277" s="12">
        <f>IF(P277="","",IF(R277="",TODAY()-P277,R277-P277))</f>
        <v/>
      </c>
      <c r="T277" s="13" t="n"/>
      <c r="U277" s="13" t="n"/>
      <c r="V277" s="12">
        <f>IF(OR(U277="Approved",U277="Approved as Noted",U277="Closed"),"",IF(P277="",IF(AND(O277&lt;&gt;"",TODAY()&gt;O277),TODAY()-O277,""),IF(R277="",IF(TODAY()&gt;Q277,TODAY()-Q277,""),"")))</f>
        <v/>
      </c>
      <c r="W277" s="13" t="n"/>
      <c r="X277" s="15" t="n"/>
    </row>
    <row r="278">
      <c r="A278" s="13" t="n"/>
      <c r="B278" s="14" t="n"/>
      <c r="C278" s="13" t="n"/>
      <c r="D278" s="15" t="n"/>
      <c r="E278" s="13" t="n"/>
      <c r="F278" s="13" t="n"/>
      <c r="G278" s="15" t="n"/>
      <c r="H278" s="15" t="n"/>
      <c r="I278" s="15" t="n"/>
      <c r="J278" s="13" t="n"/>
      <c r="K278" s="13" t="n"/>
      <c r="L278" s="13" t="n"/>
      <c r="M278" s="14" t="n"/>
      <c r="N278" s="16" t="n"/>
      <c r="O278" s="11">
        <f>IF(N278="","",N278-M278-ReviewDays-BufferDays)</f>
        <v/>
      </c>
      <c r="P278" s="16" t="n"/>
      <c r="Q278" s="11">
        <f>IF(P278="","",P278+ReviewDays)</f>
        <v/>
      </c>
      <c r="R278" s="16" t="n"/>
      <c r="S278" s="12">
        <f>IF(P278="","",IF(R278="",TODAY()-P278,R278-P278))</f>
        <v/>
      </c>
      <c r="T278" s="13" t="n"/>
      <c r="U278" s="13" t="n"/>
      <c r="V278" s="12">
        <f>IF(OR(U278="Approved",U278="Approved as Noted",U278="Closed"),"",IF(P278="",IF(AND(O278&lt;&gt;"",TODAY()&gt;O278),TODAY()-O278,""),IF(R278="",IF(TODAY()&gt;Q278,TODAY()-Q278,""),"")))</f>
        <v/>
      </c>
      <c r="W278" s="13" t="n"/>
      <c r="X278" s="15" t="n"/>
    </row>
    <row r="279">
      <c r="A279" s="13" t="n"/>
      <c r="B279" s="14" t="n"/>
      <c r="C279" s="13" t="n"/>
      <c r="D279" s="15" t="n"/>
      <c r="E279" s="13" t="n"/>
      <c r="F279" s="13" t="n"/>
      <c r="G279" s="15" t="n"/>
      <c r="H279" s="15" t="n"/>
      <c r="I279" s="15" t="n"/>
      <c r="J279" s="13" t="n"/>
      <c r="K279" s="13" t="n"/>
      <c r="L279" s="13" t="n"/>
      <c r="M279" s="14" t="n"/>
      <c r="N279" s="16" t="n"/>
      <c r="O279" s="11">
        <f>IF(N279="","",N279-M279-ReviewDays-BufferDays)</f>
        <v/>
      </c>
      <c r="P279" s="16" t="n"/>
      <c r="Q279" s="11">
        <f>IF(P279="","",P279+ReviewDays)</f>
        <v/>
      </c>
      <c r="R279" s="16" t="n"/>
      <c r="S279" s="12">
        <f>IF(P279="","",IF(R279="",TODAY()-P279,R279-P279))</f>
        <v/>
      </c>
      <c r="T279" s="13" t="n"/>
      <c r="U279" s="13" t="n"/>
      <c r="V279" s="12">
        <f>IF(OR(U279="Approved",U279="Approved as Noted",U279="Closed"),"",IF(P279="",IF(AND(O279&lt;&gt;"",TODAY()&gt;O279),TODAY()-O279,""),IF(R279="",IF(TODAY()&gt;Q279,TODAY()-Q279,""),"")))</f>
        <v/>
      </c>
      <c r="W279" s="13" t="n"/>
      <c r="X279" s="15" t="n"/>
    </row>
    <row r="280">
      <c r="A280" s="13" t="n"/>
      <c r="B280" s="14" t="n"/>
      <c r="C280" s="13" t="n"/>
      <c r="D280" s="15" t="n"/>
      <c r="E280" s="13" t="n"/>
      <c r="F280" s="13" t="n"/>
      <c r="G280" s="15" t="n"/>
      <c r="H280" s="15" t="n"/>
      <c r="I280" s="15" t="n"/>
      <c r="J280" s="13" t="n"/>
      <c r="K280" s="13" t="n"/>
      <c r="L280" s="13" t="n"/>
      <c r="M280" s="14" t="n"/>
      <c r="N280" s="16" t="n"/>
      <c r="O280" s="11">
        <f>IF(N280="","",N280-M280-ReviewDays-BufferDays)</f>
        <v/>
      </c>
      <c r="P280" s="16" t="n"/>
      <c r="Q280" s="11">
        <f>IF(P280="","",P280+ReviewDays)</f>
        <v/>
      </c>
      <c r="R280" s="16" t="n"/>
      <c r="S280" s="12">
        <f>IF(P280="","",IF(R280="",TODAY()-P280,R280-P280))</f>
        <v/>
      </c>
      <c r="T280" s="13" t="n"/>
      <c r="U280" s="13" t="n"/>
      <c r="V280" s="12">
        <f>IF(OR(U280="Approved",U280="Approved as Noted",U280="Closed"),"",IF(P280="",IF(AND(O280&lt;&gt;"",TODAY()&gt;O280),TODAY()-O280,""),IF(R280="",IF(TODAY()&gt;Q280,TODAY()-Q280,""),"")))</f>
        <v/>
      </c>
      <c r="W280" s="13" t="n"/>
      <c r="X280" s="15" t="n"/>
    </row>
    <row r="281">
      <c r="A281" s="13" t="n"/>
      <c r="B281" s="14" t="n"/>
      <c r="C281" s="13" t="n"/>
      <c r="D281" s="15" t="n"/>
      <c r="E281" s="13" t="n"/>
      <c r="F281" s="13" t="n"/>
      <c r="G281" s="15" t="n"/>
      <c r="H281" s="15" t="n"/>
      <c r="I281" s="15" t="n"/>
      <c r="J281" s="13" t="n"/>
      <c r="K281" s="13" t="n"/>
      <c r="L281" s="13" t="n"/>
      <c r="M281" s="14" t="n"/>
      <c r="N281" s="16" t="n"/>
      <c r="O281" s="11">
        <f>IF(N281="","",N281-M281-ReviewDays-BufferDays)</f>
        <v/>
      </c>
      <c r="P281" s="16" t="n"/>
      <c r="Q281" s="11">
        <f>IF(P281="","",P281+ReviewDays)</f>
        <v/>
      </c>
      <c r="R281" s="16" t="n"/>
      <c r="S281" s="12">
        <f>IF(P281="","",IF(R281="",TODAY()-P281,R281-P281))</f>
        <v/>
      </c>
      <c r="T281" s="13" t="n"/>
      <c r="U281" s="13" t="n"/>
      <c r="V281" s="12">
        <f>IF(OR(U281="Approved",U281="Approved as Noted",U281="Closed"),"",IF(P281="",IF(AND(O281&lt;&gt;"",TODAY()&gt;O281),TODAY()-O281,""),IF(R281="",IF(TODAY()&gt;Q281,TODAY()-Q281,""),"")))</f>
        <v/>
      </c>
      <c r="W281" s="13" t="n"/>
      <c r="X281" s="15" t="n"/>
    </row>
    <row r="282">
      <c r="A282" s="13" t="n"/>
      <c r="B282" s="14" t="n"/>
      <c r="C282" s="13" t="n"/>
      <c r="D282" s="15" t="n"/>
      <c r="E282" s="13" t="n"/>
      <c r="F282" s="13" t="n"/>
      <c r="G282" s="15" t="n"/>
      <c r="H282" s="15" t="n"/>
      <c r="I282" s="15" t="n"/>
      <c r="J282" s="13" t="n"/>
      <c r="K282" s="13" t="n"/>
      <c r="L282" s="13" t="n"/>
      <c r="M282" s="14" t="n"/>
      <c r="N282" s="16" t="n"/>
      <c r="O282" s="11">
        <f>IF(N282="","",N282-M282-ReviewDays-BufferDays)</f>
        <v/>
      </c>
      <c r="P282" s="16" t="n"/>
      <c r="Q282" s="11">
        <f>IF(P282="","",P282+ReviewDays)</f>
        <v/>
      </c>
      <c r="R282" s="16" t="n"/>
      <c r="S282" s="12">
        <f>IF(P282="","",IF(R282="",TODAY()-P282,R282-P282))</f>
        <v/>
      </c>
      <c r="T282" s="13" t="n"/>
      <c r="U282" s="13" t="n"/>
      <c r="V282" s="12">
        <f>IF(OR(U282="Approved",U282="Approved as Noted",U282="Closed"),"",IF(P282="",IF(AND(O282&lt;&gt;"",TODAY()&gt;O282),TODAY()-O282,""),IF(R282="",IF(TODAY()&gt;Q282,TODAY()-Q282,""),"")))</f>
        <v/>
      </c>
      <c r="W282" s="13" t="n"/>
      <c r="X282" s="15" t="n"/>
    </row>
    <row r="283">
      <c r="A283" s="13" t="n"/>
      <c r="B283" s="14" t="n"/>
      <c r="C283" s="13" t="n"/>
      <c r="D283" s="15" t="n"/>
      <c r="E283" s="13" t="n"/>
      <c r="F283" s="13" t="n"/>
      <c r="G283" s="15" t="n"/>
      <c r="H283" s="15" t="n"/>
      <c r="I283" s="15" t="n"/>
      <c r="J283" s="13" t="n"/>
      <c r="K283" s="13" t="n"/>
      <c r="L283" s="13" t="n"/>
      <c r="M283" s="14" t="n"/>
      <c r="N283" s="16" t="n"/>
      <c r="O283" s="11">
        <f>IF(N283="","",N283-M283-ReviewDays-BufferDays)</f>
        <v/>
      </c>
      <c r="P283" s="16" t="n"/>
      <c r="Q283" s="11">
        <f>IF(P283="","",P283+ReviewDays)</f>
        <v/>
      </c>
      <c r="R283" s="16" t="n"/>
      <c r="S283" s="12">
        <f>IF(P283="","",IF(R283="",TODAY()-P283,R283-P283))</f>
        <v/>
      </c>
      <c r="T283" s="13" t="n"/>
      <c r="U283" s="13" t="n"/>
      <c r="V283" s="12">
        <f>IF(OR(U283="Approved",U283="Approved as Noted",U283="Closed"),"",IF(P283="",IF(AND(O283&lt;&gt;"",TODAY()&gt;O283),TODAY()-O283,""),IF(R283="",IF(TODAY()&gt;Q283,TODAY()-Q283,""),"")))</f>
        <v/>
      </c>
      <c r="W283" s="13" t="n"/>
      <c r="X283" s="15" t="n"/>
    </row>
    <row r="284">
      <c r="A284" s="13" t="n"/>
      <c r="B284" s="14" t="n"/>
      <c r="C284" s="13" t="n"/>
      <c r="D284" s="15" t="n"/>
      <c r="E284" s="13" t="n"/>
      <c r="F284" s="13" t="n"/>
      <c r="G284" s="15" t="n"/>
      <c r="H284" s="15" t="n"/>
      <c r="I284" s="15" t="n"/>
      <c r="J284" s="13" t="n"/>
      <c r="K284" s="13" t="n"/>
      <c r="L284" s="13" t="n"/>
      <c r="M284" s="14" t="n"/>
      <c r="N284" s="16" t="n"/>
      <c r="O284" s="11">
        <f>IF(N284="","",N284-M284-ReviewDays-BufferDays)</f>
        <v/>
      </c>
      <c r="P284" s="16" t="n"/>
      <c r="Q284" s="11">
        <f>IF(P284="","",P284+ReviewDays)</f>
        <v/>
      </c>
      <c r="R284" s="16" t="n"/>
      <c r="S284" s="12">
        <f>IF(P284="","",IF(R284="",TODAY()-P284,R284-P284))</f>
        <v/>
      </c>
      <c r="T284" s="13" t="n"/>
      <c r="U284" s="13" t="n"/>
      <c r="V284" s="12">
        <f>IF(OR(U284="Approved",U284="Approved as Noted",U284="Closed"),"",IF(P284="",IF(AND(O284&lt;&gt;"",TODAY()&gt;O284),TODAY()-O284,""),IF(R284="",IF(TODAY()&gt;Q284,TODAY()-Q284,""),"")))</f>
        <v/>
      </c>
      <c r="W284" s="13" t="n"/>
      <c r="X284" s="15" t="n"/>
    </row>
    <row r="285">
      <c r="A285" s="13" t="n"/>
      <c r="B285" s="14" t="n"/>
      <c r="C285" s="13" t="n"/>
      <c r="D285" s="15" t="n"/>
      <c r="E285" s="13" t="n"/>
      <c r="F285" s="13" t="n"/>
      <c r="G285" s="15" t="n"/>
      <c r="H285" s="15" t="n"/>
      <c r="I285" s="15" t="n"/>
      <c r="J285" s="13" t="n"/>
      <c r="K285" s="13" t="n"/>
      <c r="L285" s="13" t="n"/>
      <c r="M285" s="14" t="n"/>
      <c r="N285" s="16" t="n"/>
      <c r="O285" s="11">
        <f>IF(N285="","",N285-M285-ReviewDays-BufferDays)</f>
        <v/>
      </c>
      <c r="P285" s="16" t="n"/>
      <c r="Q285" s="11">
        <f>IF(P285="","",P285+ReviewDays)</f>
        <v/>
      </c>
      <c r="R285" s="16" t="n"/>
      <c r="S285" s="12">
        <f>IF(P285="","",IF(R285="",TODAY()-P285,R285-P285))</f>
        <v/>
      </c>
      <c r="T285" s="13" t="n"/>
      <c r="U285" s="13" t="n"/>
      <c r="V285" s="12">
        <f>IF(OR(U285="Approved",U285="Approved as Noted",U285="Closed"),"",IF(P285="",IF(AND(O285&lt;&gt;"",TODAY()&gt;O285),TODAY()-O285,""),IF(R285="",IF(TODAY()&gt;Q285,TODAY()-Q285,""),"")))</f>
        <v/>
      </c>
      <c r="W285" s="13" t="n"/>
      <c r="X285" s="15" t="n"/>
    </row>
    <row r="286">
      <c r="A286" s="13" t="n"/>
      <c r="B286" s="14" t="n"/>
      <c r="C286" s="13" t="n"/>
      <c r="D286" s="15" t="n"/>
      <c r="E286" s="13" t="n"/>
      <c r="F286" s="13" t="n"/>
      <c r="G286" s="15" t="n"/>
      <c r="H286" s="15" t="n"/>
      <c r="I286" s="15" t="n"/>
      <c r="J286" s="13" t="n"/>
      <c r="K286" s="13" t="n"/>
      <c r="L286" s="13" t="n"/>
      <c r="M286" s="14" t="n"/>
      <c r="N286" s="16" t="n"/>
      <c r="O286" s="11">
        <f>IF(N286="","",N286-M286-ReviewDays-BufferDays)</f>
        <v/>
      </c>
      <c r="P286" s="16" t="n"/>
      <c r="Q286" s="11">
        <f>IF(P286="","",P286+ReviewDays)</f>
        <v/>
      </c>
      <c r="R286" s="16" t="n"/>
      <c r="S286" s="12">
        <f>IF(P286="","",IF(R286="",TODAY()-P286,R286-P286))</f>
        <v/>
      </c>
      <c r="T286" s="13" t="n"/>
      <c r="U286" s="13" t="n"/>
      <c r="V286" s="12">
        <f>IF(OR(U286="Approved",U286="Approved as Noted",U286="Closed"),"",IF(P286="",IF(AND(O286&lt;&gt;"",TODAY()&gt;O286),TODAY()-O286,""),IF(R286="",IF(TODAY()&gt;Q286,TODAY()-Q286,""),"")))</f>
        <v/>
      </c>
      <c r="W286" s="13" t="n"/>
      <c r="X286" s="15" t="n"/>
    </row>
    <row r="287">
      <c r="A287" s="13" t="n"/>
      <c r="B287" s="14" t="n"/>
      <c r="C287" s="13" t="n"/>
      <c r="D287" s="15" t="n"/>
      <c r="E287" s="13" t="n"/>
      <c r="F287" s="13" t="n"/>
      <c r="G287" s="15" t="n"/>
      <c r="H287" s="15" t="n"/>
      <c r="I287" s="15" t="n"/>
      <c r="J287" s="13" t="n"/>
      <c r="K287" s="13" t="n"/>
      <c r="L287" s="13" t="n"/>
      <c r="M287" s="14" t="n"/>
      <c r="N287" s="16" t="n"/>
      <c r="O287" s="11">
        <f>IF(N287="","",N287-M287-ReviewDays-BufferDays)</f>
        <v/>
      </c>
      <c r="P287" s="16" t="n"/>
      <c r="Q287" s="11">
        <f>IF(P287="","",P287+ReviewDays)</f>
        <v/>
      </c>
      <c r="R287" s="16" t="n"/>
      <c r="S287" s="12">
        <f>IF(P287="","",IF(R287="",TODAY()-P287,R287-P287))</f>
        <v/>
      </c>
      <c r="T287" s="13" t="n"/>
      <c r="U287" s="13" t="n"/>
      <c r="V287" s="12">
        <f>IF(OR(U287="Approved",U287="Approved as Noted",U287="Closed"),"",IF(P287="",IF(AND(O287&lt;&gt;"",TODAY()&gt;O287),TODAY()-O287,""),IF(R287="",IF(TODAY()&gt;Q287,TODAY()-Q287,""),"")))</f>
        <v/>
      </c>
      <c r="W287" s="13" t="n"/>
      <c r="X287" s="15" t="n"/>
    </row>
    <row r="288">
      <c r="A288" s="13" t="n"/>
      <c r="B288" s="14" t="n"/>
      <c r="C288" s="13" t="n"/>
      <c r="D288" s="15" t="n"/>
      <c r="E288" s="13" t="n"/>
      <c r="F288" s="13" t="n"/>
      <c r="G288" s="15" t="n"/>
      <c r="H288" s="15" t="n"/>
      <c r="I288" s="15" t="n"/>
      <c r="J288" s="13" t="n"/>
      <c r="K288" s="13" t="n"/>
      <c r="L288" s="13" t="n"/>
      <c r="M288" s="14" t="n"/>
      <c r="N288" s="16" t="n"/>
      <c r="O288" s="11">
        <f>IF(N288="","",N288-M288-ReviewDays-BufferDays)</f>
        <v/>
      </c>
      <c r="P288" s="16" t="n"/>
      <c r="Q288" s="11">
        <f>IF(P288="","",P288+ReviewDays)</f>
        <v/>
      </c>
      <c r="R288" s="16" t="n"/>
      <c r="S288" s="12">
        <f>IF(P288="","",IF(R288="",TODAY()-P288,R288-P288))</f>
        <v/>
      </c>
      <c r="T288" s="13" t="n"/>
      <c r="U288" s="13" t="n"/>
      <c r="V288" s="12">
        <f>IF(OR(U288="Approved",U288="Approved as Noted",U288="Closed"),"",IF(P288="",IF(AND(O288&lt;&gt;"",TODAY()&gt;O288),TODAY()-O288,""),IF(R288="",IF(TODAY()&gt;Q288,TODAY()-Q288,""),"")))</f>
        <v/>
      </c>
      <c r="W288" s="13" t="n"/>
      <c r="X288" s="15" t="n"/>
    </row>
    <row r="289">
      <c r="A289" s="13" t="n"/>
      <c r="B289" s="14" t="n"/>
      <c r="C289" s="13" t="n"/>
      <c r="D289" s="15" t="n"/>
      <c r="E289" s="13" t="n"/>
      <c r="F289" s="13" t="n"/>
      <c r="G289" s="15" t="n"/>
      <c r="H289" s="15" t="n"/>
      <c r="I289" s="15" t="n"/>
      <c r="J289" s="13" t="n"/>
      <c r="K289" s="13" t="n"/>
      <c r="L289" s="13" t="n"/>
      <c r="M289" s="14" t="n"/>
      <c r="N289" s="16" t="n"/>
      <c r="O289" s="11">
        <f>IF(N289="","",N289-M289-ReviewDays-BufferDays)</f>
        <v/>
      </c>
      <c r="P289" s="16" t="n"/>
      <c r="Q289" s="11">
        <f>IF(P289="","",P289+ReviewDays)</f>
        <v/>
      </c>
      <c r="R289" s="16" t="n"/>
      <c r="S289" s="12">
        <f>IF(P289="","",IF(R289="",TODAY()-P289,R289-P289))</f>
        <v/>
      </c>
      <c r="T289" s="13" t="n"/>
      <c r="U289" s="13" t="n"/>
      <c r="V289" s="12">
        <f>IF(OR(U289="Approved",U289="Approved as Noted",U289="Closed"),"",IF(P289="",IF(AND(O289&lt;&gt;"",TODAY()&gt;O289),TODAY()-O289,""),IF(R289="",IF(TODAY()&gt;Q289,TODAY()-Q289,""),"")))</f>
        <v/>
      </c>
      <c r="W289" s="13" t="n"/>
      <c r="X289" s="15" t="n"/>
    </row>
    <row r="290">
      <c r="A290" s="13" t="n"/>
      <c r="B290" s="14" t="n"/>
      <c r="C290" s="13" t="n"/>
      <c r="D290" s="15" t="n"/>
      <c r="E290" s="13" t="n"/>
      <c r="F290" s="13" t="n"/>
      <c r="G290" s="15" t="n"/>
      <c r="H290" s="15" t="n"/>
      <c r="I290" s="15" t="n"/>
      <c r="J290" s="13" t="n"/>
      <c r="K290" s="13" t="n"/>
      <c r="L290" s="13" t="n"/>
      <c r="M290" s="14" t="n"/>
      <c r="N290" s="16" t="n"/>
      <c r="O290" s="11">
        <f>IF(N290="","",N290-M290-ReviewDays-BufferDays)</f>
        <v/>
      </c>
      <c r="P290" s="16" t="n"/>
      <c r="Q290" s="11">
        <f>IF(P290="","",P290+ReviewDays)</f>
        <v/>
      </c>
      <c r="R290" s="16" t="n"/>
      <c r="S290" s="12">
        <f>IF(P290="","",IF(R290="",TODAY()-P290,R290-P290))</f>
        <v/>
      </c>
      <c r="T290" s="13" t="n"/>
      <c r="U290" s="13" t="n"/>
      <c r="V290" s="12">
        <f>IF(OR(U290="Approved",U290="Approved as Noted",U290="Closed"),"",IF(P290="",IF(AND(O290&lt;&gt;"",TODAY()&gt;O290),TODAY()-O290,""),IF(R290="",IF(TODAY()&gt;Q290,TODAY()-Q290,""),"")))</f>
        <v/>
      </c>
      <c r="W290" s="13" t="n"/>
      <c r="X290" s="15" t="n"/>
    </row>
    <row r="291">
      <c r="A291" s="13" t="n"/>
      <c r="B291" s="14" t="n"/>
      <c r="C291" s="13" t="n"/>
      <c r="D291" s="15" t="n"/>
      <c r="E291" s="13" t="n"/>
      <c r="F291" s="13" t="n"/>
      <c r="G291" s="15" t="n"/>
      <c r="H291" s="15" t="n"/>
      <c r="I291" s="15" t="n"/>
      <c r="J291" s="13" t="n"/>
      <c r="K291" s="13" t="n"/>
      <c r="L291" s="13" t="n"/>
      <c r="M291" s="14" t="n"/>
      <c r="N291" s="16" t="n"/>
      <c r="O291" s="11">
        <f>IF(N291="","",N291-M291-ReviewDays-BufferDays)</f>
        <v/>
      </c>
      <c r="P291" s="16" t="n"/>
      <c r="Q291" s="11">
        <f>IF(P291="","",P291+ReviewDays)</f>
        <v/>
      </c>
      <c r="R291" s="16" t="n"/>
      <c r="S291" s="12">
        <f>IF(P291="","",IF(R291="",TODAY()-P291,R291-P291))</f>
        <v/>
      </c>
      <c r="T291" s="13" t="n"/>
      <c r="U291" s="13" t="n"/>
      <c r="V291" s="12">
        <f>IF(OR(U291="Approved",U291="Approved as Noted",U291="Closed"),"",IF(P291="",IF(AND(O291&lt;&gt;"",TODAY()&gt;O291),TODAY()-O291,""),IF(R291="",IF(TODAY()&gt;Q291,TODAY()-Q291,""),"")))</f>
        <v/>
      </c>
      <c r="W291" s="13" t="n"/>
      <c r="X291" s="15" t="n"/>
    </row>
    <row r="292">
      <c r="A292" s="13" t="n"/>
      <c r="B292" s="14" t="n"/>
      <c r="C292" s="13" t="n"/>
      <c r="D292" s="15" t="n"/>
      <c r="E292" s="13" t="n"/>
      <c r="F292" s="13" t="n"/>
      <c r="G292" s="15" t="n"/>
      <c r="H292" s="15" t="n"/>
      <c r="I292" s="15" t="n"/>
      <c r="J292" s="13" t="n"/>
      <c r="K292" s="13" t="n"/>
      <c r="L292" s="13" t="n"/>
      <c r="M292" s="14" t="n"/>
      <c r="N292" s="16" t="n"/>
      <c r="O292" s="11">
        <f>IF(N292="","",N292-M292-ReviewDays-BufferDays)</f>
        <v/>
      </c>
      <c r="P292" s="16" t="n"/>
      <c r="Q292" s="11">
        <f>IF(P292="","",P292+ReviewDays)</f>
        <v/>
      </c>
      <c r="R292" s="16" t="n"/>
      <c r="S292" s="12">
        <f>IF(P292="","",IF(R292="",TODAY()-P292,R292-P292))</f>
        <v/>
      </c>
      <c r="T292" s="13" t="n"/>
      <c r="U292" s="13" t="n"/>
      <c r="V292" s="12">
        <f>IF(OR(U292="Approved",U292="Approved as Noted",U292="Closed"),"",IF(P292="",IF(AND(O292&lt;&gt;"",TODAY()&gt;O292),TODAY()-O292,""),IF(R292="",IF(TODAY()&gt;Q292,TODAY()-Q292,""),"")))</f>
        <v/>
      </c>
      <c r="W292" s="13" t="n"/>
      <c r="X292" s="15" t="n"/>
    </row>
    <row r="293">
      <c r="A293" s="13" t="n"/>
      <c r="B293" s="14" t="n"/>
      <c r="C293" s="13" t="n"/>
      <c r="D293" s="15" t="n"/>
      <c r="E293" s="13" t="n"/>
      <c r="F293" s="13" t="n"/>
      <c r="G293" s="15" t="n"/>
      <c r="H293" s="15" t="n"/>
      <c r="I293" s="15" t="n"/>
      <c r="J293" s="13" t="n"/>
      <c r="K293" s="13" t="n"/>
      <c r="L293" s="13" t="n"/>
      <c r="M293" s="14" t="n"/>
      <c r="N293" s="16" t="n"/>
      <c r="O293" s="11">
        <f>IF(N293="","",N293-M293-ReviewDays-BufferDays)</f>
        <v/>
      </c>
      <c r="P293" s="16" t="n"/>
      <c r="Q293" s="11">
        <f>IF(P293="","",P293+ReviewDays)</f>
        <v/>
      </c>
      <c r="R293" s="16" t="n"/>
      <c r="S293" s="12">
        <f>IF(P293="","",IF(R293="",TODAY()-P293,R293-P293))</f>
        <v/>
      </c>
      <c r="T293" s="13" t="n"/>
      <c r="U293" s="13" t="n"/>
      <c r="V293" s="12">
        <f>IF(OR(U293="Approved",U293="Approved as Noted",U293="Closed"),"",IF(P293="",IF(AND(O293&lt;&gt;"",TODAY()&gt;O293),TODAY()-O293,""),IF(R293="",IF(TODAY()&gt;Q293,TODAY()-Q293,""),"")))</f>
        <v/>
      </c>
      <c r="W293" s="13" t="n"/>
      <c r="X293" s="15" t="n"/>
    </row>
    <row r="294">
      <c r="A294" s="13" t="n"/>
      <c r="B294" s="14" t="n"/>
      <c r="C294" s="13" t="n"/>
      <c r="D294" s="15" t="n"/>
      <c r="E294" s="13" t="n"/>
      <c r="F294" s="13" t="n"/>
      <c r="G294" s="15" t="n"/>
      <c r="H294" s="15" t="n"/>
      <c r="I294" s="15" t="n"/>
      <c r="J294" s="13" t="n"/>
      <c r="K294" s="13" t="n"/>
      <c r="L294" s="13" t="n"/>
      <c r="M294" s="14" t="n"/>
      <c r="N294" s="16" t="n"/>
      <c r="O294" s="11">
        <f>IF(N294="","",N294-M294-ReviewDays-BufferDays)</f>
        <v/>
      </c>
      <c r="P294" s="16" t="n"/>
      <c r="Q294" s="11">
        <f>IF(P294="","",P294+ReviewDays)</f>
        <v/>
      </c>
      <c r="R294" s="16" t="n"/>
      <c r="S294" s="12">
        <f>IF(P294="","",IF(R294="",TODAY()-P294,R294-P294))</f>
        <v/>
      </c>
      <c r="T294" s="13" t="n"/>
      <c r="U294" s="13" t="n"/>
      <c r="V294" s="12">
        <f>IF(OR(U294="Approved",U294="Approved as Noted",U294="Closed"),"",IF(P294="",IF(AND(O294&lt;&gt;"",TODAY()&gt;O294),TODAY()-O294,""),IF(R294="",IF(TODAY()&gt;Q294,TODAY()-Q294,""),"")))</f>
        <v/>
      </c>
      <c r="W294" s="13" t="n"/>
      <c r="X294" s="15" t="n"/>
    </row>
    <row r="295">
      <c r="A295" s="13" t="n"/>
      <c r="B295" s="14" t="n"/>
      <c r="C295" s="13" t="n"/>
      <c r="D295" s="15" t="n"/>
      <c r="E295" s="13" t="n"/>
      <c r="F295" s="13" t="n"/>
      <c r="G295" s="15" t="n"/>
      <c r="H295" s="15" t="n"/>
      <c r="I295" s="15" t="n"/>
      <c r="J295" s="13" t="n"/>
      <c r="K295" s="13" t="n"/>
      <c r="L295" s="13" t="n"/>
      <c r="M295" s="14" t="n"/>
      <c r="N295" s="16" t="n"/>
      <c r="O295" s="11">
        <f>IF(N295="","",N295-M295-ReviewDays-BufferDays)</f>
        <v/>
      </c>
      <c r="P295" s="16" t="n"/>
      <c r="Q295" s="11">
        <f>IF(P295="","",P295+ReviewDays)</f>
        <v/>
      </c>
      <c r="R295" s="16" t="n"/>
      <c r="S295" s="12">
        <f>IF(P295="","",IF(R295="",TODAY()-P295,R295-P295))</f>
        <v/>
      </c>
      <c r="T295" s="13" t="n"/>
      <c r="U295" s="13" t="n"/>
      <c r="V295" s="12">
        <f>IF(OR(U295="Approved",U295="Approved as Noted",U295="Closed"),"",IF(P295="",IF(AND(O295&lt;&gt;"",TODAY()&gt;O295),TODAY()-O295,""),IF(R295="",IF(TODAY()&gt;Q295,TODAY()-Q295,""),"")))</f>
        <v/>
      </c>
      <c r="W295" s="13" t="n"/>
      <c r="X295" s="15" t="n"/>
    </row>
    <row r="296">
      <c r="A296" s="13" t="n"/>
      <c r="B296" s="14" t="n"/>
      <c r="C296" s="13" t="n"/>
      <c r="D296" s="15" t="n"/>
      <c r="E296" s="13" t="n"/>
      <c r="F296" s="13" t="n"/>
      <c r="G296" s="15" t="n"/>
      <c r="H296" s="15" t="n"/>
      <c r="I296" s="15" t="n"/>
      <c r="J296" s="13" t="n"/>
      <c r="K296" s="13" t="n"/>
      <c r="L296" s="13" t="n"/>
      <c r="M296" s="14" t="n"/>
      <c r="N296" s="16" t="n"/>
      <c r="O296" s="11">
        <f>IF(N296="","",N296-M296-ReviewDays-BufferDays)</f>
        <v/>
      </c>
      <c r="P296" s="16" t="n"/>
      <c r="Q296" s="11">
        <f>IF(P296="","",P296+ReviewDays)</f>
        <v/>
      </c>
      <c r="R296" s="16" t="n"/>
      <c r="S296" s="12">
        <f>IF(P296="","",IF(R296="",TODAY()-P296,R296-P296))</f>
        <v/>
      </c>
      <c r="T296" s="13" t="n"/>
      <c r="U296" s="13" t="n"/>
      <c r="V296" s="12">
        <f>IF(OR(U296="Approved",U296="Approved as Noted",U296="Closed"),"",IF(P296="",IF(AND(O296&lt;&gt;"",TODAY()&gt;O296),TODAY()-O296,""),IF(R296="",IF(TODAY()&gt;Q296,TODAY()-Q296,""),"")))</f>
        <v/>
      </c>
      <c r="W296" s="13" t="n"/>
      <c r="X296" s="15" t="n"/>
    </row>
    <row r="297">
      <c r="A297" s="13" t="n"/>
      <c r="B297" s="14" t="n"/>
      <c r="C297" s="13" t="n"/>
      <c r="D297" s="15" t="n"/>
      <c r="E297" s="13" t="n"/>
      <c r="F297" s="13" t="n"/>
      <c r="G297" s="15" t="n"/>
      <c r="H297" s="15" t="n"/>
      <c r="I297" s="15" t="n"/>
      <c r="J297" s="13" t="n"/>
      <c r="K297" s="13" t="n"/>
      <c r="L297" s="13" t="n"/>
      <c r="M297" s="14" t="n"/>
      <c r="N297" s="16" t="n"/>
      <c r="O297" s="11">
        <f>IF(N297="","",N297-M297-ReviewDays-BufferDays)</f>
        <v/>
      </c>
      <c r="P297" s="16" t="n"/>
      <c r="Q297" s="11">
        <f>IF(P297="","",P297+ReviewDays)</f>
        <v/>
      </c>
      <c r="R297" s="16" t="n"/>
      <c r="S297" s="12">
        <f>IF(P297="","",IF(R297="",TODAY()-P297,R297-P297))</f>
        <v/>
      </c>
      <c r="T297" s="13" t="n"/>
      <c r="U297" s="13" t="n"/>
      <c r="V297" s="12">
        <f>IF(OR(U297="Approved",U297="Approved as Noted",U297="Closed"),"",IF(P297="",IF(AND(O297&lt;&gt;"",TODAY()&gt;O297),TODAY()-O297,""),IF(R297="",IF(TODAY()&gt;Q297,TODAY()-Q297,""),"")))</f>
        <v/>
      </c>
      <c r="W297" s="13" t="n"/>
      <c r="X297" s="15" t="n"/>
    </row>
    <row r="298">
      <c r="A298" s="13" t="n"/>
      <c r="B298" s="14" t="n"/>
      <c r="C298" s="13" t="n"/>
      <c r="D298" s="15" t="n"/>
      <c r="E298" s="13" t="n"/>
      <c r="F298" s="13" t="n"/>
      <c r="G298" s="15" t="n"/>
      <c r="H298" s="15" t="n"/>
      <c r="I298" s="15" t="n"/>
      <c r="J298" s="13" t="n"/>
      <c r="K298" s="13" t="n"/>
      <c r="L298" s="13" t="n"/>
      <c r="M298" s="14" t="n"/>
      <c r="N298" s="16" t="n"/>
      <c r="O298" s="11">
        <f>IF(N298="","",N298-M298-ReviewDays-BufferDays)</f>
        <v/>
      </c>
      <c r="P298" s="16" t="n"/>
      <c r="Q298" s="11">
        <f>IF(P298="","",P298+ReviewDays)</f>
        <v/>
      </c>
      <c r="R298" s="16" t="n"/>
      <c r="S298" s="12">
        <f>IF(P298="","",IF(R298="",TODAY()-P298,R298-P298))</f>
        <v/>
      </c>
      <c r="T298" s="13" t="n"/>
      <c r="U298" s="13" t="n"/>
      <c r="V298" s="12">
        <f>IF(OR(U298="Approved",U298="Approved as Noted",U298="Closed"),"",IF(P298="",IF(AND(O298&lt;&gt;"",TODAY()&gt;O298),TODAY()-O298,""),IF(R298="",IF(TODAY()&gt;Q298,TODAY()-Q298,""),"")))</f>
        <v/>
      </c>
      <c r="W298" s="13" t="n"/>
      <c r="X298" s="15" t="n"/>
    </row>
    <row r="299">
      <c r="A299" s="13" t="n"/>
      <c r="B299" s="14" t="n"/>
      <c r="C299" s="13" t="n"/>
      <c r="D299" s="15" t="n"/>
      <c r="E299" s="13" t="n"/>
      <c r="F299" s="13" t="n"/>
      <c r="G299" s="15" t="n"/>
      <c r="H299" s="15" t="n"/>
      <c r="I299" s="15" t="n"/>
      <c r="J299" s="13" t="n"/>
      <c r="K299" s="13" t="n"/>
      <c r="L299" s="13" t="n"/>
      <c r="M299" s="14" t="n"/>
      <c r="N299" s="16" t="n"/>
      <c r="O299" s="11">
        <f>IF(N299="","",N299-M299-ReviewDays-BufferDays)</f>
        <v/>
      </c>
      <c r="P299" s="16" t="n"/>
      <c r="Q299" s="11">
        <f>IF(P299="","",P299+ReviewDays)</f>
        <v/>
      </c>
      <c r="R299" s="16" t="n"/>
      <c r="S299" s="12">
        <f>IF(P299="","",IF(R299="",TODAY()-P299,R299-P299))</f>
        <v/>
      </c>
      <c r="T299" s="13" t="n"/>
      <c r="U299" s="13" t="n"/>
      <c r="V299" s="12">
        <f>IF(OR(U299="Approved",U299="Approved as Noted",U299="Closed"),"",IF(P299="",IF(AND(O299&lt;&gt;"",TODAY()&gt;O299),TODAY()-O299,""),IF(R299="",IF(TODAY()&gt;Q299,TODAY()-Q299,""),"")))</f>
        <v/>
      </c>
      <c r="W299" s="13" t="n"/>
      <c r="X299" s="15" t="n"/>
    </row>
    <row r="300">
      <c r="A300" s="13" t="n"/>
      <c r="B300" s="14" t="n"/>
      <c r="C300" s="13" t="n"/>
      <c r="D300" s="15" t="n"/>
      <c r="E300" s="13" t="n"/>
      <c r="F300" s="13" t="n"/>
      <c r="G300" s="15" t="n"/>
      <c r="H300" s="15" t="n"/>
      <c r="I300" s="15" t="n"/>
      <c r="J300" s="13" t="n"/>
      <c r="K300" s="13" t="n"/>
      <c r="L300" s="13" t="n"/>
      <c r="M300" s="14" t="n"/>
      <c r="N300" s="16" t="n"/>
      <c r="O300" s="11">
        <f>IF(N300="","",N300-M300-ReviewDays-BufferDays)</f>
        <v/>
      </c>
      <c r="P300" s="16" t="n"/>
      <c r="Q300" s="11">
        <f>IF(P300="","",P300+ReviewDays)</f>
        <v/>
      </c>
      <c r="R300" s="16" t="n"/>
      <c r="S300" s="12">
        <f>IF(P300="","",IF(R300="",TODAY()-P300,R300-P300))</f>
        <v/>
      </c>
      <c r="T300" s="13" t="n"/>
      <c r="U300" s="13" t="n"/>
      <c r="V300" s="12">
        <f>IF(OR(U300="Approved",U300="Approved as Noted",U300="Closed"),"",IF(P300="",IF(AND(O300&lt;&gt;"",TODAY()&gt;O300),TODAY()-O300,""),IF(R300="",IF(TODAY()&gt;Q300,TODAY()-Q300,""),"")))</f>
        <v/>
      </c>
      <c r="W300" s="13" t="n"/>
      <c r="X300" s="15" t="n"/>
    </row>
    <row r="301">
      <c r="A301" s="13" t="n"/>
      <c r="B301" s="14" t="n"/>
      <c r="C301" s="13" t="n"/>
      <c r="D301" s="15" t="n"/>
      <c r="E301" s="13" t="n"/>
      <c r="F301" s="13" t="n"/>
      <c r="G301" s="15" t="n"/>
      <c r="H301" s="15" t="n"/>
      <c r="I301" s="15" t="n"/>
      <c r="J301" s="13" t="n"/>
      <c r="K301" s="13" t="n"/>
      <c r="L301" s="13" t="n"/>
      <c r="M301" s="14" t="n"/>
      <c r="N301" s="16" t="n"/>
      <c r="O301" s="11">
        <f>IF(N301="","",N301-M301-ReviewDays-BufferDays)</f>
        <v/>
      </c>
      <c r="P301" s="16" t="n"/>
      <c r="Q301" s="11">
        <f>IF(P301="","",P301+ReviewDays)</f>
        <v/>
      </c>
      <c r="R301" s="16" t="n"/>
      <c r="S301" s="12">
        <f>IF(P301="","",IF(R301="",TODAY()-P301,R301-P301))</f>
        <v/>
      </c>
      <c r="T301" s="13" t="n"/>
      <c r="U301" s="13" t="n"/>
      <c r="V301" s="12">
        <f>IF(OR(U301="Approved",U301="Approved as Noted",U301="Closed"),"",IF(P301="",IF(AND(O301&lt;&gt;"",TODAY()&gt;O301),TODAY()-O301,""),IF(R301="",IF(TODAY()&gt;Q301,TODAY()-Q301,""),"")))</f>
        <v/>
      </c>
      <c r="W301" s="13" t="n"/>
      <c r="X301" s="15" t="n"/>
    </row>
    <row r="302">
      <c r="A302" s="13" t="n"/>
      <c r="B302" s="14" t="n"/>
      <c r="C302" s="13" t="n"/>
      <c r="D302" s="15" t="n"/>
      <c r="E302" s="13" t="n"/>
      <c r="F302" s="13" t="n"/>
      <c r="G302" s="15" t="n"/>
      <c r="H302" s="15" t="n"/>
      <c r="I302" s="15" t="n"/>
      <c r="J302" s="13" t="n"/>
      <c r="K302" s="13" t="n"/>
      <c r="L302" s="13" t="n"/>
      <c r="M302" s="14" t="n"/>
      <c r="N302" s="16" t="n"/>
      <c r="O302" s="11">
        <f>IF(N302="","",N302-M302-ReviewDays-BufferDays)</f>
        <v/>
      </c>
      <c r="P302" s="16" t="n"/>
      <c r="Q302" s="11">
        <f>IF(P302="","",P302+ReviewDays)</f>
        <v/>
      </c>
      <c r="R302" s="16" t="n"/>
      <c r="S302" s="12">
        <f>IF(P302="","",IF(R302="",TODAY()-P302,R302-P302))</f>
        <v/>
      </c>
      <c r="T302" s="13" t="n"/>
      <c r="U302" s="13" t="n"/>
      <c r="V302" s="12">
        <f>IF(OR(U302="Approved",U302="Approved as Noted",U302="Closed"),"",IF(P302="",IF(AND(O302&lt;&gt;"",TODAY()&gt;O302),TODAY()-O302,""),IF(R302="",IF(TODAY()&gt;Q302,TODAY()-Q302,""),"")))</f>
        <v/>
      </c>
      <c r="W302" s="13" t="n"/>
      <c r="X302" s="15" t="n"/>
    </row>
    <row r="303">
      <c r="A303" s="13" t="n"/>
      <c r="B303" s="14" t="n"/>
      <c r="C303" s="13" t="n"/>
      <c r="D303" s="15" t="n"/>
      <c r="E303" s="13" t="n"/>
      <c r="F303" s="13" t="n"/>
      <c r="G303" s="15" t="n"/>
      <c r="H303" s="15" t="n"/>
      <c r="I303" s="15" t="n"/>
      <c r="J303" s="13" t="n"/>
      <c r="K303" s="13" t="n"/>
      <c r="L303" s="13" t="n"/>
      <c r="M303" s="14" t="n"/>
      <c r="N303" s="16" t="n"/>
      <c r="O303" s="11">
        <f>IF(N303="","",N303-M303-ReviewDays-BufferDays)</f>
        <v/>
      </c>
      <c r="P303" s="16" t="n"/>
      <c r="Q303" s="11">
        <f>IF(P303="","",P303+ReviewDays)</f>
        <v/>
      </c>
      <c r="R303" s="16" t="n"/>
      <c r="S303" s="12">
        <f>IF(P303="","",IF(R303="",TODAY()-P303,R303-P303))</f>
        <v/>
      </c>
      <c r="T303" s="13" t="n"/>
      <c r="U303" s="13" t="n"/>
      <c r="V303" s="12">
        <f>IF(OR(U303="Approved",U303="Approved as Noted",U303="Closed"),"",IF(P303="",IF(AND(O303&lt;&gt;"",TODAY()&gt;O303),TODAY()-O303,""),IF(R303="",IF(TODAY()&gt;Q303,TODAY()-Q303,""),"")))</f>
        <v/>
      </c>
      <c r="W303" s="13" t="n"/>
      <c r="X303" s="15" t="n"/>
    </row>
    <row r="304">
      <c r="A304" s="13" t="n"/>
      <c r="B304" s="14" t="n"/>
      <c r="C304" s="13" t="n"/>
      <c r="D304" s="15" t="n"/>
      <c r="E304" s="13" t="n"/>
      <c r="F304" s="13" t="n"/>
      <c r="G304" s="15" t="n"/>
      <c r="H304" s="15" t="n"/>
      <c r="I304" s="15" t="n"/>
      <c r="J304" s="13" t="n"/>
      <c r="K304" s="13" t="n"/>
      <c r="L304" s="13" t="n"/>
      <c r="M304" s="14" t="n"/>
      <c r="N304" s="16" t="n"/>
      <c r="O304" s="11">
        <f>IF(N304="","",N304-M304-ReviewDays-BufferDays)</f>
        <v/>
      </c>
      <c r="P304" s="16" t="n"/>
      <c r="Q304" s="11">
        <f>IF(P304="","",P304+ReviewDays)</f>
        <v/>
      </c>
      <c r="R304" s="16" t="n"/>
      <c r="S304" s="12">
        <f>IF(P304="","",IF(R304="",TODAY()-P304,R304-P304))</f>
        <v/>
      </c>
      <c r="T304" s="13" t="n"/>
      <c r="U304" s="13" t="n"/>
      <c r="V304" s="12">
        <f>IF(OR(U304="Approved",U304="Approved as Noted",U304="Closed"),"",IF(P304="",IF(AND(O304&lt;&gt;"",TODAY()&gt;O304),TODAY()-O304,""),IF(R304="",IF(TODAY()&gt;Q304,TODAY()-Q304,""),"")))</f>
        <v/>
      </c>
      <c r="W304" s="13" t="n"/>
      <c r="X304" s="15" t="n"/>
    </row>
    <row r="305">
      <c r="A305" s="13" t="n"/>
      <c r="B305" s="14" t="n"/>
      <c r="C305" s="13" t="n"/>
      <c r="D305" s="15" t="n"/>
      <c r="E305" s="13" t="n"/>
      <c r="F305" s="13" t="n"/>
      <c r="G305" s="15" t="n"/>
      <c r="H305" s="15" t="n"/>
      <c r="I305" s="15" t="n"/>
      <c r="J305" s="13" t="n"/>
      <c r="K305" s="13" t="n"/>
      <c r="L305" s="13" t="n"/>
      <c r="M305" s="14" t="n"/>
      <c r="N305" s="16" t="n"/>
      <c r="O305" s="11">
        <f>IF(N305="","",N305-M305-ReviewDays-BufferDays)</f>
        <v/>
      </c>
      <c r="P305" s="16" t="n"/>
      <c r="Q305" s="11">
        <f>IF(P305="","",P305+ReviewDays)</f>
        <v/>
      </c>
      <c r="R305" s="16" t="n"/>
      <c r="S305" s="12">
        <f>IF(P305="","",IF(R305="",TODAY()-P305,R305-P305))</f>
        <v/>
      </c>
      <c r="T305" s="13" t="n"/>
      <c r="U305" s="13" t="n"/>
      <c r="V305" s="12">
        <f>IF(OR(U305="Approved",U305="Approved as Noted",U305="Closed"),"",IF(P305="",IF(AND(O305&lt;&gt;"",TODAY()&gt;O305),TODAY()-O305,""),IF(R305="",IF(TODAY()&gt;Q305,TODAY()-Q305,""),"")))</f>
        <v/>
      </c>
      <c r="W305" s="13" t="n"/>
      <c r="X305" s="15" t="n"/>
    </row>
  </sheetData>
  <autoFilter ref="A5:X305"/>
  <mergeCells count="6">
    <mergeCell ref="D2:E2"/>
    <mergeCell ref="I2:J2"/>
    <mergeCell ref="A1:H1"/>
    <mergeCell ref="D3:E3"/>
    <mergeCell ref="A4:L4"/>
    <mergeCell ref="I3:J3"/>
  </mergeCells>
  <conditionalFormatting sqref="U6:U305">
    <cfRule type="cellIs" priority="1" operator="equal" dxfId="0">
      <formula>"Draft"</formula>
    </cfRule>
    <cfRule type="cellIs" priority="2" operator="equal" dxfId="1">
      <formula>"Pending Submission"</formula>
    </cfRule>
    <cfRule type="cellIs" priority="3" operator="equal" dxfId="2">
      <formula>"Submitted"</formula>
    </cfRule>
    <cfRule type="cellIs" priority="4" operator="equal" dxfId="3">
      <formula>"Under Review"</formula>
    </cfRule>
    <cfRule type="cellIs" priority="5" operator="equal" dxfId="4">
      <formula>"Revise and Resubmit"</formula>
    </cfRule>
    <cfRule type="cellIs" priority="6" operator="equal" dxfId="5">
      <formula>"Approved as Noted"</formula>
    </cfRule>
    <cfRule type="cellIs" priority="7" operator="equal" dxfId="6">
      <formula>"Approved"</formula>
    </cfRule>
    <cfRule type="cellIs" priority="8" operator="equal" dxfId="7">
      <formula>"Rejected"</formula>
    </cfRule>
    <cfRule type="cellIs" priority="9" operator="equal" dxfId="8">
      <formula>"Closed"</formula>
    </cfRule>
  </conditionalFormatting>
  <conditionalFormatting sqref="V6:V305">
    <cfRule type="cellIs" priority="10" operator="greaterThan" dxfId="9">
      <formula>0</formula>
    </cfRule>
  </conditionalFormatting>
  <conditionalFormatting sqref="L6:L305">
    <cfRule type="cellIs" priority="11" operator="equal" dxfId="10">
      <formula>"Y"</formula>
    </cfRule>
  </conditionalFormatting>
  <conditionalFormatting sqref="T6:T305">
    <cfRule type="cellIs" priority="12" operator="equal" dxfId="11">
      <formula>"Rejected"</formula>
    </cfRule>
    <cfRule type="cellIs" priority="13" operator="equal" dxfId="12">
      <formula>"Revise and Resubmit"</formula>
    </cfRule>
  </conditionalFormatting>
  <conditionalFormatting sqref="A6:X305">
    <cfRule type="expression" priority="14" dxfId="13" stopIfTrue="0">
      <formula>MOD(ROW(),2)=0</formula>
    </cfRule>
  </conditionalFormatting>
  <dataValidations count="6">
    <dataValidation sqref="F6:F305" showDropDown="0" showInputMessage="0" showErrorMessage="0" allowBlank="1" type="list">
      <formula1>=Lists!$D$2:$D$16</formula1>
    </dataValidation>
    <dataValidation sqref="J6:J305" showDropDown="0" showInputMessage="0" showErrorMessage="0" allowBlank="1" type="list">
      <formula1>=Lists!$H$2:$H$40</formula1>
    </dataValidation>
    <dataValidation sqref="K6:K305" showDropDown="0" showInputMessage="0" showErrorMessage="0" allowBlank="1" type="list">
      <formula1>=Lists!$G$2:$G$8</formula1>
    </dataValidation>
    <dataValidation sqref="L6:L305" showDropDown="0" showInputMessage="0" showErrorMessage="0" allowBlank="1" type="list">
      <formula1>=Lists!$I$2:$I$3</formula1>
    </dataValidation>
    <dataValidation sqref="T6:T305" showDropDown="0" showInputMessage="0" showErrorMessage="0" allowBlank="1" type="list">
      <formula1>=Lists!$F$2:$F$6</formula1>
    </dataValidation>
    <dataValidation sqref="U6:U305" showDropDown="0" showInputMessage="0" showErrorMessage="0" allowBlank="1" type="list">
      <formula1>=Lists!$E$2:$E$10</formula1>
    </dataValidation>
  </dataValidations>
  <pageMargins left="0.75" right="0.75" top="1" bottom="1" header="0.5" footer="0.5"/>
  <pageSetup orientation="landscape" fitToHeight="0" fitToWidth="1"/>
  <headerFooter>
    <oddHeader/>
    <oddFooter>&amp;CSubmittal log template by SubPro  |  sub-pro-ai.com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3" customWidth="1" min="4" max="4"/>
    <col width="30" customWidth="1" min="5" max="5"/>
    <col width="10" customWidth="1" min="6" max="6"/>
    <col width="10" customWidth="1" min="7" max="7"/>
    <col width="3" customWidth="1" min="8" max="8"/>
    <col width="30" customWidth="1" min="9" max="9"/>
    <col width="10" customWidth="1" min="10" max="10"/>
    <col width="10" customWidth="1" min="11" max="11"/>
    <col width="3" customWidth="1" min="12" max="12"/>
  </cols>
  <sheetData>
    <row r="1" ht="30" customHeight="1">
      <c r="A1" s="17" t="inlineStr">
        <is>
          <t>DASHBOARD</t>
        </is>
      </c>
    </row>
    <row r="2">
      <c r="A2" s="5" t="inlineStr">
        <is>
          <t>Counts update from the Submittal Log as you work. Nothing here is typed.</t>
        </is>
      </c>
    </row>
    <row r="4">
      <c r="A4" s="18" t="inlineStr">
        <is>
          <t>Total submittals</t>
        </is>
      </c>
      <c r="B4" s="19" t="n"/>
      <c r="C4" s="19" t="n"/>
      <c r="E4" s="18" t="inlineStr">
        <is>
          <t>Open</t>
        </is>
      </c>
      <c r="F4" s="19" t="n"/>
      <c r="G4" s="19" t="n"/>
      <c r="I4" s="18" t="inlineStr">
        <is>
          <t>Awaiting review</t>
        </is>
      </c>
      <c r="J4" s="19" t="n"/>
      <c r="K4" s="19" t="n"/>
    </row>
    <row r="5" ht="30" customHeight="1">
      <c r="A5" s="20">
        <f>COUNTA('Submittal Log'!$A$6:$A$305)</f>
        <v/>
      </c>
      <c r="B5" s="19" t="n"/>
      <c r="C5" s="19" t="n"/>
      <c r="E5" s="20">
        <f>COUNTA('Submittal Log'!$A$6:$A$305)-COUNTIF('Submittal Log'!$U$6:$U$305,"Approved")-COUNTIF('Submittal Log'!$U$6:$U$305,"Approved as Noted")-COUNTIF('Submittal Log'!$U$6:$U$305,"Closed")</f>
        <v/>
      </c>
      <c r="F5" s="19" t="n"/>
      <c r="G5" s="19" t="n"/>
      <c r="I5" s="20">
        <f>COUNTIF('Submittal Log'!$U$6:$U$305,"Submitted")+COUNTIF('Submittal Log'!$U$6:$U$305,"Under Review")</f>
        <v/>
      </c>
      <c r="J5" s="19" t="n"/>
      <c r="K5" s="19" t="n"/>
    </row>
    <row r="7">
      <c r="A7" s="18" t="inlineStr">
        <is>
          <t>Overdue</t>
        </is>
      </c>
      <c r="B7" s="19" t="n"/>
      <c r="C7" s="19" t="n"/>
      <c r="E7" s="18" t="inlineStr">
        <is>
          <t>Long-lead still open</t>
        </is>
      </c>
      <c r="F7" s="19" t="n"/>
      <c r="G7" s="19" t="n"/>
      <c r="I7" s="18" t="inlineStr">
        <is>
          <t>Approved share</t>
        </is>
      </c>
      <c r="J7" s="19" t="n"/>
      <c r="K7" s="19" t="n"/>
    </row>
    <row r="8" ht="30" customHeight="1">
      <c r="A8" s="20">
        <f>COUNTIF('Submittal Log'!$V$6:$V$305,"&gt;0")</f>
        <v/>
      </c>
      <c r="B8" s="19" t="n"/>
      <c r="C8" s="19" t="n"/>
      <c r="E8" s="20">
        <f>COUNTIFS('Submittal Log'!$L$6:$L$305,"Y",'Submittal Log'!$U$6:$U$305,"&lt;&gt;Approved",'Submittal Log'!$U$6:$U$305,"&lt;&gt;Approved as Noted",'Submittal Log'!$U$6:$U$305,"&lt;&gt;Closed")</f>
        <v/>
      </c>
      <c r="F8" s="19" t="n"/>
      <c r="G8" s="19" t="n"/>
      <c r="I8" s="21">
        <f>IF(COUNTA('Submittal Log'!$A$6:$A$305)=0,"",(COUNTIF('Submittal Log'!$U$6:$U$305,"Approved")+COUNTIF('Submittal Log'!$U$6:$U$305,"Approved as Noted"))/COUNTA('Submittal Log'!$A$6:$A$305))</f>
        <v/>
      </c>
      <c r="J8" s="19" t="n"/>
      <c r="K8" s="19" t="n"/>
    </row>
    <row r="10">
      <c r="A10" s="18" t="inlineStr">
        <is>
          <t>Avg. days in review (returned)</t>
        </is>
      </c>
      <c r="B10" s="19" t="n"/>
      <c r="C10" s="19" t="n"/>
    </row>
    <row r="11" ht="30" customHeight="1">
      <c r="A11" s="22">
        <f>IFERROR(ROUND(AVERAGEIFS('Submittal Log'!$S$6:$S$305,'Submittal Log'!$R$6:$R$305,"&lt;&gt;"),1),"")</f>
        <v/>
      </c>
      <c r="B11" s="19" t="n"/>
      <c r="C11" s="19" t="n"/>
    </row>
    <row r="13" ht="24" customHeight="1">
      <c r="A13" s="23" t="inlineStr">
        <is>
          <t>By status</t>
        </is>
      </c>
      <c r="E13" s="24" t="inlineStr">
        <is>
          <t>By review action</t>
        </is>
      </c>
      <c r="I13" s="24" t="inlineStr">
        <is>
          <t>Ball in court</t>
        </is>
      </c>
    </row>
    <row r="14">
      <c r="A14" s="25" t="inlineStr">
        <is>
          <t>Draft</t>
        </is>
      </c>
      <c r="B14" s="26">
        <f>COUNTIF('Submittal Log'!$U$6:$U$305,A14)</f>
        <v/>
      </c>
      <c r="C14" s="27">
        <f>IF($B$23=0,"",B14/$B$23)</f>
        <v/>
      </c>
      <c r="E14" s="28" t="inlineStr">
        <is>
          <t>No Exceptions Taken</t>
        </is>
      </c>
      <c r="F14" s="26">
        <f>COUNTIF('Submittal Log'!$T$6:$T$305,E14)</f>
        <v/>
      </c>
      <c r="I14" s="28" t="inlineStr">
        <is>
          <t>Subcontractor</t>
        </is>
      </c>
      <c r="J14" s="26">
        <f>COUNTIF('Submittal Log'!$K$6:$K$305,I14)</f>
        <v/>
      </c>
    </row>
    <row r="15">
      <c r="A15" s="29" t="inlineStr">
        <is>
          <t>Pending Submission</t>
        </is>
      </c>
      <c r="B15" s="26">
        <f>COUNTIF('Submittal Log'!$U$6:$U$305,A15)</f>
        <v/>
      </c>
      <c r="C15" s="27">
        <f>IF($B$23=0,"",B15/$B$23)</f>
        <v/>
      </c>
      <c r="E15" s="28" t="inlineStr">
        <is>
          <t>Approved as Noted</t>
        </is>
      </c>
      <c r="F15" s="26">
        <f>COUNTIF('Submittal Log'!$T$6:$T$305,E15)</f>
        <v/>
      </c>
      <c r="I15" s="28" t="inlineStr">
        <is>
          <t>Supplier</t>
        </is>
      </c>
      <c r="J15" s="26">
        <f>COUNTIF('Submittal Log'!$K$6:$K$305,I15)</f>
        <v/>
      </c>
    </row>
    <row r="16">
      <c r="A16" s="30" t="inlineStr">
        <is>
          <t>Submitted</t>
        </is>
      </c>
      <c r="B16" s="26">
        <f>COUNTIF('Submittal Log'!$U$6:$U$305,A16)</f>
        <v/>
      </c>
      <c r="C16" s="27">
        <f>IF($B$23=0,"",B16/$B$23)</f>
        <v/>
      </c>
      <c r="E16" s="28" t="inlineStr">
        <is>
          <t>Revise and Resubmit</t>
        </is>
      </c>
      <c r="F16" s="26">
        <f>COUNTIF('Submittal Log'!$T$6:$T$305,E16)</f>
        <v/>
      </c>
      <c r="I16" s="28" t="inlineStr">
        <is>
          <t>General Contractor</t>
        </is>
      </c>
      <c r="J16" s="26">
        <f>COUNTIF('Submittal Log'!$K$6:$K$305,I16)</f>
        <v/>
      </c>
    </row>
    <row r="17">
      <c r="A17" s="31" t="inlineStr">
        <is>
          <t>Under Review</t>
        </is>
      </c>
      <c r="B17" s="26">
        <f>COUNTIF('Submittal Log'!$U$6:$U$305,A17)</f>
        <v/>
      </c>
      <c r="C17" s="27">
        <f>IF($B$23=0,"",B17/$B$23)</f>
        <v/>
      </c>
      <c r="E17" s="28" t="inlineStr">
        <is>
          <t>Rejected</t>
        </is>
      </c>
      <c r="F17" s="26">
        <f>COUNTIF('Submittal Log'!$T$6:$T$305,E17)</f>
        <v/>
      </c>
      <c r="I17" s="28" t="inlineStr">
        <is>
          <t>Architect</t>
        </is>
      </c>
      <c r="J17" s="26">
        <f>COUNTIF('Submittal Log'!$K$6:$K$305,I17)</f>
        <v/>
      </c>
    </row>
    <row r="18">
      <c r="A18" s="32" t="inlineStr">
        <is>
          <t>Revise and Resubmit</t>
        </is>
      </c>
      <c r="B18" s="26">
        <f>COUNTIF('Submittal Log'!$U$6:$U$305,A18)</f>
        <v/>
      </c>
      <c r="C18" s="27">
        <f>IF($B$23=0,"",B18/$B$23)</f>
        <v/>
      </c>
      <c r="E18" s="28" t="inlineStr">
        <is>
          <t>Received for Record</t>
        </is>
      </c>
      <c r="F18" s="26">
        <f>COUNTIF('Submittal Log'!$T$6:$T$305,E18)</f>
        <v/>
      </c>
      <c r="I18" s="28" t="inlineStr">
        <is>
          <t>Engineer</t>
        </is>
      </c>
      <c r="J18" s="26">
        <f>COUNTIF('Submittal Log'!$K$6:$K$305,I18)</f>
        <v/>
      </c>
    </row>
    <row r="19">
      <c r="A19" s="33" t="inlineStr">
        <is>
          <t>Approved as Noted</t>
        </is>
      </c>
      <c r="B19" s="26">
        <f>COUNTIF('Submittal Log'!$U$6:$U$305,A19)</f>
        <v/>
      </c>
      <c r="C19" s="27">
        <f>IF($B$23=0,"",B19/$B$23)</f>
        <v/>
      </c>
      <c r="I19" s="28" t="inlineStr">
        <is>
          <t>Owner</t>
        </is>
      </c>
      <c r="J19" s="26">
        <f>COUNTIF('Submittal Log'!$K$6:$K$305,I19)</f>
        <v/>
      </c>
    </row>
    <row r="20">
      <c r="A20" s="34" t="inlineStr">
        <is>
          <t>Approved</t>
        </is>
      </c>
      <c r="B20" s="26">
        <f>COUNTIF('Submittal Log'!$U$6:$U$305,A20)</f>
        <v/>
      </c>
      <c r="C20" s="27">
        <f>IF($B$23=0,"",B20/$B$23)</f>
        <v/>
      </c>
      <c r="I20" s="28" t="inlineStr">
        <is>
          <t>Closed</t>
        </is>
      </c>
      <c r="J20" s="26">
        <f>COUNTIF('Submittal Log'!$K$6:$K$305,I20)</f>
        <v/>
      </c>
    </row>
    <row r="21">
      <c r="A21" s="35" t="inlineStr">
        <is>
          <t>Rejected</t>
        </is>
      </c>
      <c r="B21" s="26">
        <f>COUNTIF('Submittal Log'!$U$6:$U$305,A21)</f>
        <v/>
      </c>
      <c r="C21" s="27">
        <f>IF($B$23=0,"",B21/$B$23)</f>
        <v/>
      </c>
    </row>
    <row r="22">
      <c r="A22" s="36" t="inlineStr">
        <is>
          <t>Closed</t>
        </is>
      </c>
      <c r="B22" s="26">
        <f>COUNTIF('Submittal Log'!$U$6:$U$305,A22)</f>
        <v/>
      </c>
      <c r="C22" s="27">
        <f>IF($B$23=0,"",B22/$B$23)</f>
        <v/>
      </c>
    </row>
    <row r="23">
      <c r="A23" s="26" t="inlineStr">
        <is>
          <t>Total</t>
        </is>
      </c>
      <c r="B23" s="26">
        <f>SUM(B14:B22)</f>
        <v/>
      </c>
    </row>
    <row r="25" ht="24" customHeight="1">
      <c r="A25" s="24" t="inlineStr">
        <is>
          <t>By division</t>
        </is>
      </c>
    </row>
    <row r="26">
      <c r="A26" s="28" t="inlineStr">
        <is>
          <t>01  General Requirements</t>
        </is>
      </c>
      <c r="B26" s="26">
        <f>COUNTIF('Submittal Log'!$C$6:$C$305,"01 *")</f>
        <v/>
      </c>
      <c r="C26" s="37">
        <f>COUNTIFS('Submittal Log'!$C$6:$C$305,"01 *",'Submittal Log'!$V$6:$V$305,"&gt;0")</f>
        <v/>
      </c>
    </row>
    <row r="27">
      <c r="A27" s="28" t="inlineStr">
        <is>
          <t>02  Existing Conditions</t>
        </is>
      </c>
      <c r="B27" s="26">
        <f>COUNTIF('Submittal Log'!$C$6:$C$305,"02 *")</f>
        <v/>
      </c>
      <c r="C27" s="37">
        <f>COUNTIFS('Submittal Log'!$C$6:$C$305,"02 *",'Submittal Log'!$V$6:$V$305,"&gt;0")</f>
        <v/>
      </c>
    </row>
    <row r="28">
      <c r="A28" s="28" t="inlineStr">
        <is>
          <t>03  Concrete</t>
        </is>
      </c>
      <c r="B28" s="26">
        <f>COUNTIF('Submittal Log'!$C$6:$C$305,"03 *")</f>
        <v/>
      </c>
      <c r="C28" s="37">
        <f>COUNTIFS('Submittal Log'!$C$6:$C$305,"03 *",'Submittal Log'!$V$6:$V$305,"&gt;0")</f>
        <v/>
      </c>
    </row>
    <row r="29">
      <c r="A29" s="28" t="inlineStr">
        <is>
          <t>04  Masonry</t>
        </is>
      </c>
      <c r="B29" s="26">
        <f>COUNTIF('Submittal Log'!$C$6:$C$305,"04 *")</f>
        <v/>
      </c>
      <c r="C29" s="37">
        <f>COUNTIFS('Submittal Log'!$C$6:$C$305,"04 *",'Submittal Log'!$V$6:$V$305,"&gt;0")</f>
        <v/>
      </c>
    </row>
    <row r="30">
      <c r="A30" s="28" t="inlineStr">
        <is>
          <t>05  Metals</t>
        </is>
      </c>
      <c r="B30" s="26">
        <f>COUNTIF('Submittal Log'!$C$6:$C$305,"05 *")</f>
        <v/>
      </c>
      <c r="C30" s="37">
        <f>COUNTIFS('Submittal Log'!$C$6:$C$305,"05 *",'Submittal Log'!$V$6:$V$305,"&gt;0")</f>
        <v/>
      </c>
    </row>
    <row r="31">
      <c r="A31" s="28" t="inlineStr">
        <is>
          <t>06  Wood, Plastics, and Composites</t>
        </is>
      </c>
      <c r="B31" s="26">
        <f>COUNTIF('Submittal Log'!$C$6:$C$305,"06 *")</f>
        <v/>
      </c>
      <c r="C31" s="37">
        <f>COUNTIFS('Submittal Log'!$C$6:$C$305,"06 *",'Submittal Log'!$V$6:$V$305,"&gt;0")</f>
        <v/>
      </c>
    </row>
    <row r="32">
      <c r="A32" s="28" t="inlineStr">
        <is>
          <t>07  Thermal and Moisture Protection</t>
        </is>
      </c>
      <c r="B32" s="26">
        <f>COUNTIF('Submittal Log'!$C$6:$C$305,"07 *")</f>
        <v/>
      </c>
      <c r="C32" s="37">
        <f>COUNTIFS('Submittal Log'!$C$6:$C$305,"07 *",'Submittal Log'!$V$6:$V$305,"&gt;0")</f>
        <v/>
      </c>
    </row>
    <row r="33">
      <c r="A33" s="28" t="inlineStr">
        <is>
          <t>08  Openings</t>
        </is>
      </c>
      <c r="B33" s="26">
        <f>COUNTIF('Submittal Log'!$C$6:$C$305,"08 *")</f>
        <v/>
      </c>
      <c r="C33" s="37">
        <f>COUNTIFS('Submittal Log'!$C$6:$C$305,"08 *",'Submittal Log'!$V$6:$V$305,"&gt;0")</f>
        <v/>
      </c>
    </row>
    <row r="34">
      <c r="A34" s="28" t="inlineStr">
        <is>
          <t>09  Finishes</t>
        </is>
      </c>
      <c r="B34" s="26">
        <f>COUNTIF('Submittal Log'!$C$6:$C$305,"09 *")</f>
        <v/>
      </c>
      <c r="C34" s="37">
        <f>COUNTIFS('Submittal Log'!$C$6:$C$305,"09 *",'Submittal Log'!$V$6:$V$305,"&gt;0")</f>
        <v/>
      </c>
    </row>
    <row r="35">
      <c r="A35" s="28" t="inlineStr">
        <is>
          <t>10  Specialties</t>
        </is>
      </c>
      <c r="B35" s="26">
        <f>COUNTIF('Submittal Log'!$C$6:$C$305,"10 *")</f>
        <v/>
      </c>
      <c r="C35" s="37">
        <f>COUNTIFS('Submittal Log'!$C$6:$C$305,"10 *",'Submittal Log'!$V$6:$V$305,"&gt;0")</f>
        <v/>
      </c>
    </row>
    <row r="36">
      <c r="A36" s="28" t="inlineStr">
        <is>
          <t>11  Equipment</t>
        </is>
      </c>
      <c r="B36" s="26">
        <f>COUNTIF('Submittal Log'!$C$6:$C$305,"11 *")</f>
        <v/>
      </c>
      <c r="C36" s="37">
        <f>COUNTIFS('Submittal Log'!$C$6:$C$305,"11 *",'Submittal Log'!$V$6:$V$305,"&gt;0")</f>
        <v/>
      </c>
    </row>
    <row r="37">
      <c r="A37" s="28" t="inlineStr">
        <is>
          <t>12  Furnishings</t>
        </is>
      </c>
      <c r="B37" s="26">
        <f>COUNTIF('Submittal Log'!$C$6:$C$305,"12 *")</f>
        <v/>
      </c>
      <c r="C37" s="37">
        <f>COUNTIFS('Submittal Log'!$C$6:$C$305,"12 *",'Submittal Log'!$V$6:$V$305,"&gt;0")</f>
        <v/>
      </c>
    </row>
    <row r="38">
      <c r="A38" s="28" t="inlineStr">
        <is>
          <t>13  Special Construction</t>
        </is>
      </c>
      <c r="B38" s="26">
        <f>COUNTIF('Submittal Log'!$C$6:$C$305,"13 *")</f>
        <v/>
      </c>
      <c r="C38" s="37">
        <f>COUNTIFS('Submittal Log'!$C$6:$C$305,"13 *",'Submittal Log'!$V$6:$V$305,"&gt;0")</f>
        <v/>
      </c>
    </row>
    <row r="39">
      <c r="A39" s="28" t="inlineStr">
        <is>
          <t>14  Conveying Equipment</t>
        </is>
      </c>
      <c r="B39" s="26">
        <f>COUNTIF('Submittal Log'!$C$6:$C$305,"14 *")</f>
        <v/>
      </c>
      <c r="C39" s="37">
        <f>COUNTIFS('Submittal Log'!$C$6:$C$305,"14 *",'Submittal Log'!$V$6:$V$305,"&gt;0")</f>
        <v/>
      </c>
    </row>
    <row r="40">
      <c r="A40" s="28" t="inlineStr">
        <is>
          <t>21  Fire Suppression</t>
        </is>
      </c>
      <c r="B40" s="26">
        <f>COUNTIF('Submittal Log'!$C$6:$C$305,"21 *")</f>
        <v/>
      </c>
      <c r="C40" s="37">
        <f>COUNTIFS('Submittal Log'!$C$6:$C$305,"21 *",'Submittal Log'!$V$6:$V$305,"&gt;0")</f>
        <v/>
      </c>
    </row>
    <row r="41">
      <c r="A41" s="28" t="inlineStr">
        <is>
          <t>22  Plumbing</t>
        </is>
      </c>
      <c r="B41" s="26">
        <f>COUNTIF('Submittal Log'!$C$6:$C$305,"22 *")</f>
        <v/>
      </c>
      <c r="C41" s="37">
        <f>COUNTIFS('Submittal Log'!$C$6:$C$305,"22 *",'Submittal Log'!$V$6:$V$305,"&gt;0")</f>
        <v/>
      </c>
    </row>
    <row r="42">
      <c r="A42" s="28" t="inlineStr">
        <is>
          <t>23  Heating, Ventilating, and Air Conditioning</t>
        </is>
      </c>
      <c r="B42" s="26">
        <f>COUNTIF('Submittal Log'!$C$6:$C$305,"23 *")</f>
        <v/>
      </c>
      <c r="C42" s="37">
        <f>COUNTIFS('Submittal Log'!$C$6:$C$305,"23 *",'Submittal Log'!$V$6:$V$305,"&gt;0")</f>
        <v/>
      </c>
    </row>
    <row r="43">
      <c r="A43" s="28" t="inlineStr">
        <is>
          <t>25  Integrated Automation</t>
        </is>
      </c>
      <c r="B43" s="26">
        <f>COUNTIF('Submittal Log'!$C$6:$C$305,"25 *")</f>
        <v/>
      </c>
      <c r="C43" s="37">
        <f>COUNTIFS('Submittal Log'!$C$6:$C$305,"25 *",'Submittal Log'!$V$6:$V$305,"&gt;0")</f>
        <v/>
      </c>
    </row>
    <row r="44">
      <c r="A44" s="28" t="inlineStr">
        <is>
          <t>26  Electrical</t>
        </is>
      </c>
      <c r="B44" s="26">
        <f>COUNTIF('Submittal Log'!$C$6:$C$305,"26 *")</f>
        <v/>
      </c>
      <c r="C44" s="37">
        <f>COUNTIFS('Submittal Log'!$C$6:$C$305,"26 *",'Submittal Log'!$V$6:$V$305,"&gt;0")</f>
        <v/>
      </c>
    </row>
    <row r="45">
      <c r="A45" s="28" t="inlineStr">
        <is>
          <t>27  Communications</t>
        </is>
      </c>
      <c r="B45" s="26">
        <f>COUNTIF('Submittal Log'!$C$6:$C$305,"27 *")</f>
        <v/>
      </c>
      <c r="C45" s="37">
        <f>COUNTIFS('Submittal Log'!$C$6:$C$305,"27 *",'Submittal Log'!$V$6:$V$305,"&gt;0")</f>
        <v/>
      </c>
    </row>
    <row r="46">
      <c r="A46" s="28" t="inlineStr">
        <is>
          <t>28  Electronic Safety and Security</t>
        </is>
      </c>
      <c r="B46" s="26">
        <f>COUNTIF('Submittal Log'!$C$6:$C$305,"28 *")</f>
        <v/>
      </c>
      <c r="C46" s="37">
        <f>COUNTIFS('Submittal Log'!$C$6:$C$305,"28 *",'Submittal Log'!$V$6:$V$305,"&gt;0")</f>
        <v/>
      </c>
    </row>
    <row r="47">
      <c r="A47" s="28" t="inlineStr">
        <is>
          <t>31  Earthwork</t>
        </is>
      </c>
      <c r="B47" s="26">
        <f>COUNTIF('Submittal Log'!$C$6:$C$305,"31 *")</f>
        <v/>
      </c>
      <c r="C47" s="37">
        <f>COUNTIFS('Submittal Log'!$C$6:$C$305,"31 *",'Submittal Log'!$V$6:$V$305,"&gt;0")</f>
        <v/>
      </c>
    </row>
    <row r="48">
      <c r="A48" s="28" t="inlineStr">
        <is>
          <t>32  Exterior Improvements</t>
        </is>
      </c>
      <c r="B48" s="26">
        <f>COUNTIF('Submittal Log'!$C$6:$C$305,"32 *")</f>
        <v/>
      </c>
      <c r="C48" s="37">
        <f>COUNTIFS('Submittal Log'!$C$6:$C$305,"32 *",'Submittal Log'!$V$6:$V$305,"&gt;0")</f>
        <v/>
      </c>
    </row>
    <row r="49">
      <c r="A49" s="28" t="inlineStr">
        <is>
          <t>33  Utilities</t>
        </is>
      </c>
      <c r="B49" s="26">
        <f>COUNTIF('Submittal Log'!$C$6:$C$305,"33 *")</f>
        <v/>
      </c>
      <c r="C49" s="37">
        <f>COUNTIFS('Submittal Log'!$C$6:$C$305,"33 *",'Submittal Log'!$V$6:$V$305,"&gt;0")</f>
        <v/>
      </c>
    </row>
    <row r="50">
      <c r="A50" s="5" t="inlineStr">
        <is>
          <t>Second column: rows. Third: overdue.</t>
        </is>
      </c>
    </row>
  </sheetData>
  <mergeCells count="19">
    <mergeCell ref="A25:C25"/>
    <mergeCell ref="A5:C5"/>
    <mergeCell ref="I5:K5"/>
    <mergeCell ref="A8:C8"/>
    <mergeCell ref="I8:K8"/>
    <mergeCell ref="E13:F13"/>
    <mergeCell ref="I4:K4"/>
    <mergeCell ref="A4:C4"/>
    <mergeCell ref="E7:G7"/>
    <mergeCell ref="A10:C10"/>
    <mergeCell ref="A13:C13"/>
    <mergeCell ref="A11:C11"/>
    <mergeCell ref="E5:G5"/>
    <mergeCell ref="E8:G8"/>
    <mergeCell ref="A1:I1"/>
    <mergeCell ref="E4:G4"/>
    <mergeCell ref="I13:J13"/>
    <mergeCell ref="A7:C7"/>
    <mergeCell ref="I7:K7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30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44" customWidth="1" min="3" max="3"/>
    <col width="19" customWidth="1" min="4" max="4"/>
    <col width="9" customWidth="1" min="5" max="5"/>
    <col width="9" customWidth="1" min="6" max="6"/>
    <col width="13" customWidth="1" min="7" max="7"/>
    <col width="13" customWidth="1" min="8" max="8"/>
    <col width="10" customWidth="1" min="9" max="9"/>
    <col width="13" customWidth="1" min="10" max="10"/>
    <col width="13" customWidth="1" min="11" max="11"/>
    <col width="19" customWidth="1" min="12" max="12"/>
  </cols>
  <sheetData>
    <row r="1" ht="30" customHeight="1">
      <c r="A1" s="17" t="inlineStr">
        <is>
          <t>SUBMITTAL SCHEDULE</t>
        </is>
      </c>
    </row>
    <row r="2">
      <c r="A2" s="5" t="inlineStr">
        <is>
          <t>A dated view of the log, sorted by filtering. Days to Submit-By counts down from today; negative means late.</t>
        </is>
      </c>
    </row>
    <row r="4" ht="30" customHeight="1">
      <c r="A4" s="6" t="inlineStr">
        <is>
          <t>Submittal #</t>
        </is>
      </c>
      <c r="B4" s="6" t="inlineStr">
        <is>
          <t>Spec Section</t>
        </is>
      </c>
      <c r="C4" s="6" t="inlineStr">
        <is>
          <t>Description</t>
        </is>
      </c>
      <c r="D4" s="6" t="inlineStr">
        <is>
          <t>Responsible Party</t>
        </is>
      </c>
      <c r="E4" s="6" t="inlineStr">
        <is>
          <t>Long-Lead</t>
        </is>
      </c>
      <c r="F4" s="6" t="inlineStr">
        <is>
          <t>Lead Time</t>
        </is>
      </c>
      <c r="G4" s="6" t="inlineStr">
        <is>
          <t>Required On Site</t>
        </is>
      </c>
      <c r="H4" s="6" t="inlineStr">
        <is>
          <t>Submit By</t>
        </is>
      </c>
      <c r="I4" s="6" t="inlineStr">
        <is>
          <t>Days to Submit-By</t>
        </is>
      </c>
      <c r="J4" s="6" t="inlineStr">
        <is>
          <t>Date Sent</t>
        </is>
      </c>
      <c r="K4" s="6" t="inlineStr">
        <is>
          <t>Review Due</t>
        </is>
      </c>
      <c r="L4" s="6" t="inlineStr">
        <is>
          <t>Status</t>
        </is>
      </c>
    </row>
    <row r="5">
      <c r="A5" s="38">
        <f>IF('Submittal Log'!A6="","",'Submittal Log'!A6)</f>
        <v/>
      </c>
      <c r="B5" s="38">
        <f>IF('Submittal Log'!C6="","",'Submittal Log'!C6)</f>
        <v/>
      </c>
      <c r="C5" s="38">
        <f>IF('Submittal Log'!G6="","",'Submittal Log'!G6)</f>
        <v/>
      </c>
      <c r="D5" s="38">
        <f>IF('Submittal Log'!J6="","",'Submittal Log'!J6)</f>
        <v/>
      </c>
      <c r="E5" s="39">
        <f>IF('Submittal Log'!L6="","",'Submittal Log'!L6)</f>
        <v/>
      </c>
      <c r="F5" s="39">
        <f>IF('Submittal Log'!M6="","",'Submittal Log'!M6)</f>
        <v/>
      </c>
      <c r="G5" s="40">
        <f>IF('Submittal Log'!N6="","",'Submittal Log'!N6)</f>
        <v/>
      </c>
      <c r="H5" s="40">
        <f>IF('Submittal Log'!O6="","",'Submittal Log'!O6)</f>
        <v/>
      </c>
      <c r="I5" s="41">
        <f>IF(H5="","",H5-TODAY())</f>
        <v/>
      </c>
      <c r="J5" s="40">
        <f>IF('Submittal Log'!P6="","",'Submittal Log'!P6)</f>
        <v/>
      </c>
      <c r="K5" s="40">
        <f>IF('Submittal Log'!Q6="","",'Submittal Log'!Q6)</f>
        <v/>
      </c>
      <c r="L5" s="38">
        <f>IF('Submittal Log'!U6="","",'Submittal Log'!U6)</f>
        <v/>
      </c>
    </row>
    <row r="6">
      <c r="A6" s="38">
        <f>IF('Submittal Log'!A7="","",'Submittal Log'!A7)</f>
        <v/>
      </c>
      <c r="B6" s="38">
        <f>IF('Submittal Log'!C7="","",'Submittal Log'!C7)</f>
        <v/>
      </c>
      <c r="C6" s="38">
        <f>IF('Submittal Log'!G7="","",'Submittal Log'!G7)</f>
        <v/>
      </c>
      <c r="D6" s="38">
        <f>IF('Submittal Log'!J7="","",'Submittal Log'!J7)</f>
        <v/>
      </c>
      <c r="E6" s="39">
        <f>IF('Submittal Log'!L7="","",'Submittal Log'!L7)</f>
        <v/>
      </c>
      <c r="F6" s="39">
        <f>IF('Submittal Log'!M7="","",'Submittal Log'!M7)</f>
        <v/>
      </c>
      <c r="G6" s="40">
        <f>IF('Submittal Log'!N7="","",'Submittal Log'!N7)</f>
        <v/>
      </c>
      <c r="H6" s="40">
        <f>IF('Submittal Log'!O7="","",'Submittal Log'!O7)</f>
        <v/>
      </c>
      <c r="I6" s="41">
        <f>IF(H6="","",H6-TODAY())</f>
        <v/>
      </c>
      <c r="J6" s="40">
        <f>IF('Submittal Log'!P7="","",'Submittal Log'!P7)</f>
        <v/>
      </c>
      <c r="K6" s="40">
        <f>IF('Submittal Log'!Q7="","",'Submittal Log'!Q7)</f>
        <v/>
      </c>
      <c r="L6" s="38">
        <f>IF('Submittal Log'!U7="","",'Submittal Log'!U7)</f>
        <v/>
      </c>
    </row>
    <row r="7">
      <c r="A7" s="38">
        <f>IF('Submittal Log'!A8="","",'Submittal Log'!A8)</f>
        <v/>
      </c>
      <c r="B7" s="38">
        <f>IF('Submittal Log'!C8="","",'Submittal Log'!C8)</f>
        <v/>
      </c>
      <c r="C7" s="38">
        <f>IF('Submittal Log'!G8="","",'Submittal Log'!G8)</f>
        <v/>
      </c>
      <c r="D7" s="38">
        <f>IF('Submittal Log'!J8="","",'Submittal Log'!J8)</f>
        <v/>
      </c>
      <c r="E7" s="39">
        <f>IF('Submittal Log'!L8="","",'Submittal Log'!L8)</f>
        <v/>
      </c>
      <c r="F7" s="39">
        <f>IF('Submittal Log'!M8="","",'Submittal Log'!M8)</f>
        <v/>
      </c>
      <c r="G7" s="40">
        <f>IF('Submittal Log'!N8="","",'Submittal Log'!N8)</f>
        <v/>
      </c>
      <c r="H7" s="40">
        <f>IF('Submittal Log'!O8="","",'Submittal Log'!O8)</f>
        <v/>
      </c>
      <c r="I7" s="41">
        <f>IF(H7="","",H7-TODAY())</f>
        <v/>
      </c>
      <c r="J7" s="40">
        <f>IF('Submittal Log'!P8="","",'Submittal Log'!P8)</f>
        <v/>
      </c>
      <c r="K7" s="40">
        <f>IF('Submittal Log'!Q8="","",'Submittal Log'!Q8)</f>
        <v/>
      </c>
      <c r="L7" s="38">
        <f>IF('Submittal Log'!U8="","",'Submittal Log'!U8)</f>
        <v/>
      </c>
    </row>
    <row r="8">
      <c r="A8" s="38">
        <f>IF('Submittal Log'!A9="","",'Submittal Log'!A9)</f>
        <v/>
      </c>
      <c r="B8" s="38">
        <f>IF('Submittal Log'!C9="","",'Submittal Log'!C9)</f>
        <v/>
      </c>
      <c r="C8" s="38">
        <f>IF('Submittal Log'!G9="","",'Submittal Log'!G9)</f>
        <v/>
      </c>
      <c r="D8" s="38">
        <f>IF('Submittal Log'!J9="","",'Submittal Log'!J9)</f>
        <v/>
      </c>
      <c r="E8" s="39">
        <f>IF('Submittal Log'!L9="","",'Submittal Log'!L9)</f>
        <v/>
      </c>
      <c r="F8" s="39">
        <f>IF('Submittal Log'!M9="","",'Submittal Log'!M9)</f>
        <v/>
      </c>
      <c r="G8" s="40">
        <f>IF('Submittal Log'!N9="","",'Submittal Log'!N9)</f>
        <v/>
      </c>
      <c r="H8" s="40">
        <f>IF('Submittal Log'!O9="","",'Submittal Log'!O9)</f>
        <v/>
      </c>
      <c r="I8" s="41">
        <f>IF(H8="","",H8-TODAY())</f>
        <v/>
      </c>
      <c r="J8" s="40">
        <f>IF('Submittal Log'!P9="","",'Submittal Log'!P9)</f>
        <v/>
      </c>
      <c r="K8" s="40">
        <f>IF('Submittal Log'!Q9="","",'Submittal Log'!Q9)</f>
        <v/>
      </c>
      <c r="L8" s="38">
        <f>IF('Submittal Log'!U9="","",'Submittal Log'!U9)</f>
        <v/>
      </c>
    </row>
    <row r="9">
      <c r="A9" s="38">
        <f>IF('Submittal Log'!A10="","",'Submittal Log'!A10)</f>
        <v/>
      </c>
      <c r="B9" s="38">
        <f>IF('Submittal Log'!C10="","",'Submittal Log'!C10)</f>
        <v/>
      </c>
      <c r="C9" s="38">
        <f>IF('Submittal Log'!G10="","",'Submittal Log'!G10)</f>
        <v/>
      </c>
      <c r="D9" s="38">
        <f>IF('Submittal Log'!J10="","",'Submittal Log'!J10)</f>
        <v/>
      </c>
      <c r="E9" s="39">
        <f>IF('Submittal Log'!L10="","",'Submittal Log'!L10)</f>
        <v/>
      </c>
      <c r="F9" s="39">
        <f>IF('Submittal Log'!M10="","",'Submittal Log'!M10)</f>
        <v/>
      </c>
      <c r="G9" s="40">
        <f>IF('Submittal Log'!N10="","",'Submittal Log'!N10)</f>
        <v/>
      </c>
      <c r="H9" s="40">
        <f>IF('Submittal Log'!O10="","",'Submittal Log'!O10)</f>
        <v/>
      </c>
      <c r="I9" s="41">
        <f>IF(H9="","",H9-TODAY())</f>
        <v/>
      </c>
      <c r="J9" s="40">
        <f>IF('Submittal Log'!P10="","",'Submittal Log'!P10)</f>
        <v/>
      </c>
      <c r="K9" s="40">
        <f>IF('Submittal Log'!Q10="","",'Submittal Log'!Q10)</f>
        <v/>
      </c>
      <c r="L9" s="38">
        <f>IF('Submittal Log'!U10="","",'Submittal Log'!U10)</f>
        <v/>
      </c>
    </row>
    <row r="10">
      <c r="A10" s="38">
        <f>IF('Submittal Log'!A11="","",'Submittal Log'!A11)</f>
        <v/>
      </c>
      <c r="B10" s="38">
        <f>IF('Submittal Log'!C11="","",'Submittal Log'!C11)</f>
        <v/>
      </c>
      <c r="C10" s="38">
        <f>IF('Submittal Log'!G11="","",'Submittal Log'!G11)</f>
        <v/>
      </c>
      <c r="D10" s="38">
        <f>IF('Submittal Log'!J11="","",'Submittal Log'!J11)</f>
        <v/>
      </c>
      <c r="E10" s="39">
        <f>IF('Submittal Log'!L11="","",'Submittal Log'!L11)</f>
        <v/>
      </c>
      <c r="F10" s="39">
        <f>IF('Submittal Log'!M11="","",'Submittal Log'!M11)</f>
        <v/>
      </c>
      <c r="G10" s="40">
        <f>IF('Submittal Log'!N11="","",'Submittal Log'!N11)</f>
        <v/>
      </c>
      <c r="H10" s="40">
        <f>IF('Submittal Log'!O11="","",'Submittal Log'!O11)</f>
        <v/>
      </c>
      <c r="I10" s="41">
        <f>IF(H10="","",H10-TODAY())</f>
        <v/>
      </c>
      <c r="J10" s="40">
        <f>IF('Submittal Log'!P11="","",'Submittal Log'!P11)</f>
        <v/>
      </c>
      <c r="K10" s="40">
        <f>IF('Submittal Log'!Q11="","",'Submittal Log'!Q11)</f>
        <v/>
      </c>
      <c r="L10" s="38">
        <f>IF('Submittal Log'!U11="","",'Submittal Log'!U11)</f>
        <v/>
      </c>
    </row>
    <row r="11">
      <c r="A11" s="38">
        <f>IF('Submittal Log'!A12="","",'Submittal Log'!A12)</f>
        <v/>
      </c>
      <c r="B11" s="38">
        <f>IF('Submittal Log'!C12="","",'Submittal Log'!C12)</f>
        <v/>
      </c>
      <c r="C11" s="38">
        <f>IF('Submittal Log'!G12="","",'Submittal Log'!G12)</f>
        <v/>
      </c>
      <c r="D11" s="38">
        <f>IF('Submittal Log'!J12="","",'Submittal Log'!J12)</f>
        <v/>
      </c>
      <c r="E11" s="39">
        <f>IF('Submittal Log'!L12="","",'Submittal Log'!L12)</f>
        <v/>
      </c>
      <c r="F11" s="39">
        <f>IF('Submittal Log'!M12="","",'Submittal Log'!M12)</f>
        <v/>
      </c>
      <c r="G11" s="40">
        <f>IF('Submittal Log'!N12="","",'Submittal Log'!N12)</f>
        <v/>
      </c>
      <c r="H11" s="40">
        <f>IF('Submittal Log'!O12="","",'Submittal Log'!O12)</f>
        <v/>
      </c>
      <c r="I11" s="41">
        <f>IF(H11="","",H11-TODAY())</f>
        <v/>
      </c>
      <c r="J11" s="40">
        <f>IF('Submittal Log'!P12="","",'Submittal Log'!P12)</f>
        <v/>
      </c>
      <c r="K11" s="40">
        <f>IF('Submittal Log'!Q12="","",'Submittal Log'!Q12)</f>
        <v/>
      </c>
      <c r="L11" s="38">
        <f>IF('Submittal Log'!U12="","",'Submittal Log'!U12)</f>
        <v/>
      </c>
    </row>
    <row r="12">
      <c r="A12" s="38">
        <f>IF('Submittal Log'!A13="","",'Submittal Log'!A13)</f>
        <v/>
      </c>
      <c r="B12" s="38">
        <f>IF('Submittal Log'!C13="","",'Submittal Log'!C13)</f>
        <v/>
      </c>
      <c r="C12" s="38">
        <f>IF('Submittal Log'!G13="","",'Submittal Log'!G13)</f>
        <v/>
      </c>
      <c r="D12" s="38">
        <f>IF('Submittal Log'!J13="","",'Submittal Log'!J13)</f>
        <v/>
      </c>
      <c r="E12" s="39">
        <f>IF('Submittal Log'!L13="","",'Submittal Log'!L13)</f>
        <v/>
      </c>
      <c r="F12" s="39">
        <f>IF('Submittal Log'!M13="","",'Submittal Log'!M13)</f>
        <v/>
      </c>
      <c r="G12" s="40">
        <f>IF('Submittal Log'!N13="","",'Submittal Log'!N13)</f>
        <v/>
      </c>
      <c r="H12" s="40">
        <f>IF('Submittal Log'!O13="","",'Submittal Log'!O13)</f>
        <v/>
      </c>
      <c r="I12" s="41">
        <f>IF(H12="","",H12-TODAY())</f>
        <v/>
      </c>
      <c r="J12" s="40">
        <f>IF('Submittal Log'!P13="","",'Submittal Log'!P13)</f>
        <v/>
      </c>
      <c r="K12" s="40">
        <f>IF('Submittal Log'!Q13="","",'Submittal Log'!Q13)</f>
        <v/>
      </c>
      <c r="L12" s="38">
        <f>IF('Submittal Log'!U13="","",'Submittal Log'!U13)</f>
        <v/>
      </c>
    </row>
    <row r="13">
      <c r="A13" s="38">
        <f>IF('Submittal Log'!A14="","",'Submittal Log'!A14)</f>
        <v/>
      </c>
      <c r="B13" s="38">
        <f>IF('Submittal Log'!C14="","",'Submittal Log'!C14)</f>
        <v/>
      </c>
      <c r="C13" s="38">
        <f>IF('Submittal Log'!G14="","",'Submittal Log'!G14)</f>
        <v/>
      </c>
      <c r="D13" s="38">
        <f>IF('Submittal Log'!J14="","",'Submittal Log'!J14)</f>
        <v/>
      </c>
      <c r="E13" s="39">
        <f>IF('Submittal Log'!L14="","",'Submittal Log'!L14)</f>
        <v/>
      </c>
      <c r="F13" s="39">
        <f>IF('Submittal Log'!M14="","",'Submittal Log'!M14)</f>
        <v/>
      </c>
      <c r="G13" s="40">
        <f>IF('Submittal Log'!N14="","",'Submittal Log'!N14)</f>
        <v/>
      </c>
      <c r="H13" s="40">
        <f>IF('Submittal Log'!O14="","",'Submittal Log'!O14)</f>
        <v/>
      </c>
      <c r="I13" s="41">
        <f>IF(H13="","",H13-TODAY())</f>
        <v/>
      </c>
      <c r="J13" s="40">
        <f>IF('Submittal Log'!P14="","",'Submittal Log'!P14)</f>
        <v/>
      </c>
      <c r="K13" s="40">
        <f>IF('Submittal Log'!Q14="","",'Submittal Log'!Q14)</f>
        <v/>
      </c>
      <c r="L13" s="38">
        <f>IF('Submittal Log'!U14="","",'Submittal Log'!U14)</f>
        <v/>
      </c>
    </row>
    <row r="14">
      <c r="A14" s="38">
        <f>IF('Submittal Log'!A15="","",'Submittal Log'!A15)</f>
        <v/>
      </c>
      <c r="B14" s="38">
        <f>IF('Submittal Log'!C15="","",'Submittal Log'!C15)</f>
        <v/>
      </c>
      <c r="C14" s="38">
        <f>IF('Submittal Log'!G15="","",'Submittal Log'!G15)</f>
        <v/>
      </c>
      <c r="D14" s="38">
        <f>IF('Submittal Log'!J15="","",'Submittal Log'!J15)</f>
        <v/>
      </c>
      <c r="E14" s="39">
        <f>IF('Submittal Log'!L15="","",'Submittal Log'!L15)</f>
        <v/>
      </c>
      <c r="F14" s="39">
        <f>IF('Submittal Log'!M15="","",'Submittal Log'!M15)</f>
        <v/>
      </c>
      <c r="G14" s="40">
        <f>IF('Submittal Log'!N15="","",'Submittal Log'!N15)</f>
        <v/>
      </c>
      <c r="H14" s="40">
        <f>IF('Submittal Log'!O15="","",'Submittal Log'!O15)</f>
        <v/>
      </c>
      <c r="I14" s="41">
        <f>IF(H14="","",H14-TODAY())</f>
        <v/>
      </c>
      <c r="J14" s="40">
        <f>IF('Submittal Log'!P15="","",'Submittal Log'!P15)</f>
        <v/>
      </c>
      <c r="K14" s="40">
        <f>IF('Submittal Log'!Q15="","",'Submittal Log'!Q15)</f>
        <v/>
      </c>
      <c r="L14" s="38">
        <f>IF('Submittal Log'!U15="","",'Submittal Log'!U15)</f>
        <v/>
      </c>
    </row>
    <row r="15">
      <c r="A15" s="38">
        <f>IF('Submittal Log'!A16="","",'Submittal Log'!A16)</f>
        <v/>
      </c>
      <c r="B15" s="38">
        <f>IF('Submittal Log'!C16="","",'Submittal Log'!C16)</f>
        <v/>
      </c>
      <c r="C15" s="38">
        <f>IF('Submittal Log'!G16="","",'Submittal Log'!G16)</f>
        <v/>
      </c>
      <c r="D15" s="38">
        <f>IF('Submittal Log'!J16="","",'Submittal Log'!J16)</f>
        <v/>
      </c>
      <c r="E15" s="39">
        <f>IF('Submittal Log'!L16="","",'Submittal Log'!L16)</f>
        <v/>
      </c>
      <c r="F15" s="39">
        <f>IF('Submittal Log'!M16="","",'Submittal Log'!M16)</f>
        <v/>
      </c>
      <c r="G15" s="40">
        <f>IF('Submittal Log'!N16="","",'Submittal Log'!N16)</f>
        <v/>
      </c>
      <c r="H15" s="40">
        <f>IF('Submittal Log'!O16="","",'Submittal Log'!O16)</f>
        <v/>
      </c>
      <c r="I15" s="41">
        <f>IF(H15="","",H15-TODAY())</f>
        <v/>
      </c>
      <c r="J15" s="40">
        <f>IF('Submittal Log'!P16="","",'Submittal Log'!P16)</f>
        <v/>
      </c>
      <c r="K15" s="40">
        <f>IF('Submittal Log'!Q16="","",'Submittal Log'!Q16)</f>
        <v/>
      </c>
      <c r="L15" s="38">
        <f>IF('Submittal Log'!U16="","",'Submittal Log'!U16)</f>
        <v/>
      </c>
    </row>
    <row r="16">
      <c r="A16" s="38">
        <f>IF('Submittal Log'!A17="","",'Submittal Log'!A17)</f>
        <v/>
      </c>
      <c r="B16" s="38">
        <f>IF('Submittal Log'!C17="","",'Submittal Log'!C17)</f>
        <v/>
      </c>
      <c r="C16" s="38">
        <f>IF('Submittal Log'!G17="","",'Submittal Log'!G17)</f>
        <v/>
      </c>
      <c r="D16" s="38">
        <f>IF('Submittal Log'!J17="","",'Submittal Log'!J17)</f>
        <v/>
      </c>
      <c r="E16" s="39">
        <f>IF('Submittal Log'!L17="","",'Submittal Log'!L17)</f>
        <v/>
      </c>
      <c r="F16" s="39">
        <f>IF('Submittal Log'!M17="","",'Submittal Log'!M17)</f>
        <v/>
      </c>
      <c r="G16" s="40">
        <f>IF('Submittal Log'!N17="","",'Submittal Log'!N17)</f>
        <v/>
      </c>
      <c r="H16" s="40">
        <f>IF('Submittal Log'!O17="","",'Submittal Log'!O17)</f>
        <v/>
      </c>
      <c r="I16" s="41">
        <f>IF(H16="","",H16-TODAY())</f>
        <v/>
      </c>
      <c r="J16" s="40">
        <f>IF('Submittal Log'!P17="","",'Submittal Log'!P17)</f>
        <v/>
      </c>
      <c r="K16" s="40">
        <f>IF('Submittal Log'!Q17="","",'Submittal Log'!Q17)</f>
        <v/>
      </c>
      <c r="L16" s="38">
        <f>IF('Submittal Log'!U17="","",'Submittal Log'!U17)</f>
        <v/>
      </c>
    </row>
    <row r="17">
      <c r="A17" s="38">
        <f>IF('Submittal Log'!A18="","",'Submittal Log'!A18)</f>
        <v/>
      </c>
      <c r="B17" s="38">
        <f>IF('Submittal Log'!C18="","",'Submittal Log'!C18)</f>
        <v/>
      </c>
      <c r="C17" s="38">
        <f>IF('Submittal Log'!G18="","",'Submittal Log'!G18)</f>
        <v/>
      </c>
      <c r="D17" s="38">
        <f>IF('Submittal Log'!J18="","",'Submittal Log'!J18)</f>
        <v/>
      </c>
      <c r="E17" s="39">
        <f>IF('Submittal Log'!L18="","",'Submittal Log'!L18)</f>
        <v/>
      </c>
      <c r="F17" s="39">
        <f>IF('Submittal Log'!M18="","",'Submittal Log'!M18)</f>
        <v/>
      </c>
      <c r="G17" s="40">
        <f>IF('Submittal Log'!N18="","",'Submittal Log'!N18)</f>
        <v/>
      </c>
      <c r="H17" s="40">
        <f>IF('Submittal Log'!O18="","",'Submittal Log'!O18)</f>
        <v/>
      </c>
      <c r="I17" s="41">
        <f>IF(H17="","",H17-TODAY())</f>
        <v/>
      </c>
      <c r="J17" s="40">
        <f>IF('Submittal Log'!P18="","",'Submittal Log'!P18)</f>
        <v/>
      </c>
      <c r="K17" s="40">
        <f>IF('Submittal Log'!Q18="","",'Submittal Log'!Q18)</f>
        <v/>
      </c>
      <c r="L17" s="38">
        <f>IF('Submittal Log'!U18="","",'Submittal Log'!U18)</f>
        <v/>
      </c>
    </row>
    <row r="18">
      <c r="A18" s="38">
        <f>IF('Submittal Log'!A19="","",'Submittal Log'!A19)</f>
        <v/>
      </c>
      <c r="B18" s="38">
        <f>IF('Submittal Log'!C19="","",'Submittal Log'!C19)</f>
        <v/>
      </c>
      <c r="C18" s="38">
        <f>IF('Submittal Log'!G19="","",'Submittal Log'!G19)</f>
        <v/>
      </c>
      <c r="D18" s="38">
        <f>IF('Submittal Log'!J19="","",'Submittal Log'!J19)</f>
        <v/>
      </c>
      <c r="E18" s="39">
        <f>IF('Submittal Log'!L19="","",'Submittal Log'!L19)</f>
        <v/>
      </c>
      <c r="F18" s="39">
        <f>IF('Submittal Log'!M19="","",'Submittal Log'!M19)</f>
        <v/>
      </c>
      <c r="G18" s="40">
        <f>IF('Submittal Log'!N19="","",'Submittal Log'!N19)</f>
        <v/>
      </c>
      <c r="H18" s="40">
        <f>IF('Submittal Log'!O19="","",'Submittal Log'!O19)</f>
        <v/>
      </c>
      <c r="I18" s="41">
        <f>IF(H18="","",H18-TODAY())</f>
        <v/>
      </c>
      <c r="J18" s="40">
        <f>IF('Submittal Log'!P19="","",'Submittal Log'!P19)</f>
        <v/>
      </c>
      <c r="K18" s="40">
        <f>IF('Submittal Log'!Q19="","",'Submittal Log'!Q19)</f>
        <v/>
      </c>
      <c r="L18" s="38">
        <f>IF('Submittal Log'!U19="","",'Submittal Log'!U19)</f>
        <v/>
      </c>
    </row>
    <row r="19">
      <c r="A19" s="38">
        <f>IF('Submittal Log'!A20="","",'Submittal Log'!A20)</f>
        <v/>
      </c>
      <c r="B19" s="38">
        <f>IF('Submittal Log'!C20="","",'Submittal Log'!C20)</f>
        <v/>
      </c>
      <c r="C19" s="38">
        <f>IF('Submittal Log'!G20="","",'Submittal Log'!G20)</f>
        <v/>
      </c>
      <c r="D19" s="38">
        <f>IF('Submittal Log'!J20="","",'Submittal Log'!J20)</f>
        <v/>
      </c>
      <c r="E19" s="39">
        <f>IF('Submittal Log'!L20="","",'Submittal Log'!L20)</f>
        <v/>
      </c>
      <c r="F19" s="39">
        <f>IF('Submittal Log'!M20="","",'Submittal Log'!M20)</f>
        <v/>
      </c>
      <c r="G19" s="40">
        <f>IF('Submittal Log'!N20="","",'Submittal Log'!N20)</f>
        <v/>
      </c>
      <c r="H19" s="40">
        <f>IF('Submittal Log'!O20="","",'Submittal Log'!O20)</f>
        <v/>
      </c>
      <c r="I19" s="41">
        <f>IF(H19="","",H19-TODAY())</f>
        <v/>
      </c>
      <c r="J19" s="40">
        <f>IF('Submittal Log'!P20="","",'Submittal Log'!P20)</f>
        <v/>
      </c>
      <c r="K19" s="40">
        <f>IF('Submittal Log'!Q20="","",'Submittal Log'!Q20)</f>
        <v/>
      </c>
      <c r="L19" s="38">
        <f>IF('Submittal Log'!U20="","",'Submittal Log'!U20)</f>
        <v/>
      </c>
    </row>
    <row r="20">
      <c r="A20" s="38">
        <f>IF('Submittal Log'!A21="","",'Submittal Log'!A21)</f>
        <v/>
      </c>
      <c r="B20" s="38">
        <f>IF('Submittal Log'!C21="","",'Submittal Log'!C21)</f>
        <v/>
      </c>
      <c r="C20" s="38">
        <f>IF('Submittal Log'!G21="","",'Submittal Log'!G21)</f>
        <v/>
      </c>
      <c r="D20" s="38">
        <f>IF('Submittal Log'!J21="","",'Submittal Log'!J21)</f>
        <v/>
      </c>
      <c r="E20" s="39">
        <f>IF('Submittal Log'!L21="","",'Submittal Log'!L21)</f>
        <v/>
      </c>
      <c r="F20" s="39">
        <f>IF('Submittal Log'!M21="","",'Submittal Log'!M21)</f>
        <v/>
      </c>
      <c r="G20" s="40">
        <f>IF('Submittal Log'!N21="","",'Submittal Log'!N21)</f>
        <v/>
      </c>
      <c r="H20" s="40">
        <f>IF('Submittal Log'!O21="","",'Submittal Log'!O21)</f>
        <v/>
      </c>
      <c r="I20" s="41">
        <f>IF(H20="","",H20-TODAY())</f>
        <v/>
      </c>
      <c r="J20" s="40">
        <f>IF('Submittal Log'!P21="","",'Submittal Log'!P21)</f>
        <v/>
      </c>
      <c r="K20" s="40">
        <f>IF('Submittal Log'!Q21="","",'Submittal Log'!Q21)</f>
        <v/>
      </c>
      <c r="L20" s="38">
        <f>IF('Submittal Log'!U21="","",'Submittal Log'!U21)</f>
        <v/>
      </c>
    </row>
    <row r="21">
      <c r="A21" s="38">
        <f>IF('Submittal Log'!A22="","",'Submittal Log'!A22)</f>
        <v/>
      </c>
      <c r="B21" s="38">
        <f>IF('Submittal Log'!C22="","",'Submittal Log'!C22)</f>
        <v/>
      </c>
      <c r="C21" s="38">
        <f>IF('Submittal Log'!G22="","",'Submittal Log'!G22)</f>
        <v/>
      </c>
      <c r="D21" s="38">
        <f>IF('Submittal Log'!J22="","",'Submittal Log'!J22)</f>
        <v/>
      </c>
      <c r="E21" s="39">
        <f>IF('Submittal Log'!L22="","",'Submittal Log'!L22)</f>
        <v/>
      </c>
      <c r="F21" s="39">
        <f>IF('Submittal Log'!M22="","",'Submittal Log'!M22)</f>
        <v/>
      </c>
      <c r="G21" s="40">
        <f>IF('Submittal Log'!N22="","",'Submittal Log'!N22)</f>
        <v/>
      </c>
      <c r="H21" s="40">
        <f>IF('Submittal Log'!O22="","",'Submittal Log'!O22)</f>
        <v/>
      </c>
      <c r="I21" s="41">
        <f>IF(H21="","",H21-TODAY())</f>
        <v/>
      </c>
      <c r="J21" s="40">
        <f>IF('Submittal Log'!P22="","",'Submittal Log'!P22)</f>
        <v/>
      </c>
      <c r="K21" s="40">
        <f>IF('Submittal Log'!Q22="","",'Submittal Log'!Q22)</f>
        <v/>
      </c>
      <c r="L21" s="38">
        <f>IF('Submittal Log'!U22="","",'Submittal Log'!U22)</f>
        <v/>
      </c>
    </row>
    <row r="22">
      <c r="A22" s="38">
        <f>IF('Submittal Log'!A23="","",'Submittal Log'!A23)</f>
        <v/>
      </c>
      <c r="B22" s="38">
        <f>IF('Submittal Log'!C23="","",'Submittal Log'!C23)</f>
        <v/>
      </c>
      <c r="C22" s="38">
        <f>IF('Submittal Log'!G23="","",'Submittal Log'!G23)</f>
        <v/>
      </c>
      <c r="D22" s="38">
        <f>IF('Submittal Log'!J23="","",'Submittal Log'!J23)</f>
        <v/>
      </c>
      <c r="E22" s="39">
        <f>IF('Submittal Log'!L23="","",'Submittal Log'!L23)</f>
        <v/>
      </c>
      <c r="F22" s="39">
        <f>IF('Submittal Log'!M23="","",'Submittal Log'!M23)</f>
        <v/>
      </c>
      <c r="G22" s="40">
        <f>IF('Submittal Log'!N23="","",'Submittal Log'!N23)</f>
        <v/>
      </c>
      <c r="H22" s="40">
        <f>IF('Submittal Log'!O23="","",'Submittal Log'!O23)</f>
        <v/>
      </c>
      <c r="I22" s="41">
        <f>IF(H22="","",H22-TODAY())</f>
        <v/>
      </c>
      <c r="J22" s="40">
        <f>IF('Submittal Log'!P23="","",'Submittal Log'!P23)</f>
        <v/>
      </c>
      <c r="K22" s="40">
        <f>IF('Submittal Log'!Q23="","",'Submittal Log'!Q23)</f>
        <v/>
      </c>
      <c r="L22" s="38">
        <f>IF('Submittal Log'!U23="","",'Submittal Log'!U23)</f>
        <v/>
      </c>
    </row>
    <row r="23">
      <c r="A23" s="38">
        <f>IF('Submittal Log'!A24="","",'Submittal Log'!A24)</f>
        <v/>
      </c>
      <c r="B23" s="38">
        <f>IF('Submittal Log'!C24="","",'Submittal Log'!C24)</f>
        <v/>
      </c>
      <c r="C23" s="38">
        <f>IF('Submittal Log'!G24="","",'Submittal Log'!G24)</f>
        <v/>
      </c>
      <c r="D23" s="38">
        <f>IF('Submittal Log'!J24="","",'Submittal Log'!J24)</f>
        <v/>
      </c>
      <c r="E23" s="39">
        <f>IF('Submittal Log'!L24="","",'Submittal Log'!L24)</f>
        <v/>
      </c>
      <c r="F23" s="39">
        <f>IF('Submittal Log'!M24="","",'Submittal Log'!M24)</f>
        <v/>
      </c>
      <c r="G23" s="40">
        <f>IF('Submittal Log'!N24="","",'Submittal Log'!N24)</f>
        <v/>
      </c>
      <c r="H23" s="40">
        <f>IF('Submittal Log'!O24="","",'Submittal Log'!O24)</f>
        <v/>
      </c>
      <c r="I23" s="41">
        <f>IF(H23="","",H23-TODAY())</f>
        <v/>
      </c>
      <c r="J23" s="40">
        <f>IF('Submittal Log'!P24="","",'Submittal Log'!P24)</f>
        <v/>
      </c>
      <c r="K23" s="40">
        <f>IF('Submittal Log'!Q24="","",'Submittal Log'!Q24)</f>
        <v/>
      </c>
      <c r="L23" s="38">
        <f>IF('Submittal Log'!U24="","",'Submittal Log'!U24)</f>
        <v/>
      </c>
    </row>
    <row r="24">
      <c r="A24" s="38">
        <f>IF('Submittal Log'!A25="","",'Submittal Log'!A25)</f>
        <v/>
      </c>
      <c r="B24" s="38">
        <f>IF('Submittal Log'!C25="","",'Submittal Log'!C25)</f>
        <v/>
      </c>
      <c r="C24" s="38">
        <f>IF('Submittal Log'!G25="","",'Submittal Log'!G25)</f>
        <v/>
      </c>
      <c r="D24" s="38">
        <f>IF('Submittal Log'!J25="","",'Submittal Log'!J25)</f>
        <v/>
      </c>
      <c r="E24" s="39">
        <f>IF('Submittal Log'!L25="","",'Submittal Log'!L25)</f>
        <v/>
      </c>
      <c r="F24" s="39">
        <f>IF('Submittal Log'!M25="","",'Submittal Log'!M25)</f>
        <v/>
      </c>
      <c r="G24" s="40">
        <f>IF('Submittal Log'!N25="","",'Submittal Log'!N25)</f>
        <v/>
      </c>
      <c r="H24" s="40">
        <f>IF('Submittal Log'!O25="","",'Submittal Log'!O25)</f>
        <v/>
      </c>
      <c r="I24" s="41">
        <f>IF(H24="","",H24-TODAY())</f>
        <v/>
      </c>
      <c r="J24" s="40">
        <f>IF('Submittal Log'!P25="","",'Submittal Log'!P25)</f>
        <v/>
      </c>
      <c r="K24" s="40">
        <f>IF('Submittal Log'!Q25="","",'Submittal Log'!Q25)</f>
        <v/>
      </c>
      <c r="L24" s="38">
        <f>IF('Submittal Log'!U25="","",'Submittal Log'!U25)</f>
        <v/>
      </c>
    </row>
    <row r="25">
      <c r="A25" s="38">
        <f>IF('Submittal Log'!A26="","",'Submittal Log'!A26)</f>
        <v/>
      </c>
      <c r="B25" s="38">
        <f>IF('Submittal Log'!C26="","",'Submittal Log'!C26)</f>
        <v/>
      </c>
      <c r="C25" s="38">
        <f>IF('Submittal Log'!G26="","",'Submittal Log'!G26)</f>
        <v/>
      </c>
      <c r="D25" s="38">
        <f>IF('Submittal Log'!J26="","",'Submittal Log'!J26)</f>
        <v/>
      </c>
      <c r="E25" s="39">
        <f>IF('Submittal Log'!L26="","",'Submittal Log'!L26)</f>
        <v/>
      </c>
      <c r="F25" s="39">
        <f>IF('Submittal Log'!M26="","",'Submittal Log'!M26)</f>
        <v/>
      </c>
      <c r="G25" s="40">
        <f>IF('Submittal Log'!N26="","",'Submittal Log'!N26)</f>
        <v/>
      </c>
      <c r="H25" s="40">
        <f>IF('Submittal Log'!O26="","",'Submittal Log'!O26)</f>
        <v/>
      </c>
      <c r="I25" s="41">
        <f>IF(H25="","",H25-TODAY())</f>
        <v/>
      </c>
      <c r="J25" s="40">
        <f>IF('Submittal Log'!P26="","",'Submittal Log'!P26)</f>
        <v/>
      </c>
      <c r="K25" s="40">
        <f>IF('Submittal Log'!Q26="","",'Submittal Log'!Q26)</f>
        <v/>
      </c>
      <c r="L25" s="38">
        <f>IF('Submittal Log'!U26="","",'Submittal Log'!U26)</f>
        <v/>
      </c>
    </row>
    <row r="26">
      <c r="A26" s="38">
        <f>IF('Submittal Log'!A27="","",'Submittal Log'!A27)</f>
        <v/>
      </c>
      <c r="B26" s="38">
        <f>IF('Submittal Log'!C27="","",'Submittal Log'!C27)</f>
        <v/>
      </c>
      <c r="C26" s="38">
        <f>IF('Submittal Log'!G27="","",'Submittal Log'!G27)</f>
        <v/>
      </c>
      <c r="D26" s="38">
        <f>IF('Submittal Log'!J27="","",'Submittal Log'!J27)</f>
        <v/>
      </c>
      <c r="E26" s="39">
        <f>IF('Submittal Log'!L27="","",'Submittal Log'!L27)</f>
        <v/>
      </c>
      <c r="F26" s="39">
        <f>IF('Submittal Log'!M27="","",'Submittal Log'!M27)</f>
        <v/>
      </c>
      <c r="G26" s="40">
        <f>IF('Submittal Log'!N27="","",'Submittal Log'!N27)</f>
        <v/>
      </c>
      <c r="H26" s="40">
        <f>IF('Submittal Log'!O27="","",'Submittal Log'!O27)</f>
        <v/>
      </c>
      <c r="I26" s="41">
        <f>IF(H26="","",H26-TODAY())</f>
        <v/>
      </c>
      <c r="J26" s="40">
        <f>IF('Submittal Log'!P27="","",'Submittal Log'!P27)</f>
        <v/>
      </c>
      <c r="K26" s="40">
        <f>IF('Submittal Log'!Q27="","",'Submittal Log'!Q27)</f>
        <v/>
      </c>
      <c r="L26" s="38">
        <f>IF('Submittal Log'!U27="","",'Submittal Log'!U27)</f>
        <v/>
      </c>
    </row>
    <row r="27">
      <c r="A27" s="38">
        <f>IF('Submittal Log'!A28="","",'Submittal Log'!A28)</f>
        <v/>
      </c>
      <c r="B27" s="38">
        <f>IF('Submittal Log'!C28="","",'Submittal Log'!C28)</f>
        <v/>
      </c>
      <c r="C27" s="38">
        <f>IF('Submittal Log'!G28="","",'Submittal Log'!G28)</f>
        <v/>
      </c>
      <c r="D27" s="38">
        <f>IF('Submittal Log'!J28="","",'Submittal Log'!J28)</f>
        <v/>
      </c>
      <c r="E27" s="39">
        <f>IF('Submittal Log'!L28="","",'Submittal Log'!L28)</f>
        <v/>
      </c>
      <c r="F27" s="39">
        <f>IF('Submittal Log'!M28="","",'Submittal Log'!M28)</f>
        <v/>
      </c>
      <c r="G27" s="40">
        <f>IF('Submittal Log'!N28="","",'Submittal Log'!N28)</f>
        <v/>
      </c>
      <c r="H27" s="40">
        <f>IF('Submittal Log'!O28="","",'Submittal Log'!O28)</f>
        <v/>
      </c>
      <c r="I27" s="41">
        <f>IF(H27="","",H27-TODAY())</f>
        <v/>
      </c>
      <c r="J27" s="40">
        <f>IF('Submittal Log'!P28="","",'Submittal Log'!P28)</f>
        <v/>
      </c>
      <c r="K27" s="40">
        <f>IF('Submittal Log'!Q28="","",'Submittal Log'!Q28)</f>
        <v/>
      </c>
      <c r="L27" s="38">
        <f>IF('Submittal Log'!U28="","",'Submittal Log'!U28)</f>
        <v/>
      </c>
    </row>
    <row r="28">
      <c r="A28" s="38">
        <f>IF('Submittal Log'!A29="","",'Submittal Log'!A29)</f>
        <v/>
      </c>
      <c r="B28" s="38">
        <f>IF('Submittal Log'!C29="","",'Submittal Log'!C29)</f>
        <v/>
      </c>
      <c r="C28" s="38">
        <f>IF('Submittal Log'!G29="","",'Submittal Log'!G29)</f>
        <v/>
      </c>
      <c r="D28" s="38">
        <f>IF('Submittal Log'!J29="","",'Submittal Log'!J29)</f>
        <v/>
      </c>
      <c r="E28" s="39">
        <f>IF('Submittal Log'!L29="","",'Submittal Log'!L29)</f>
        <v/>
      </c>
      <c r="F28" s="39">
        <f>IF('Submittal Log'!M29="","",'Submittal Log'!M29)</f>
        <v/>
      </c>
      <c r="G28" s="40">
        <f>IF('Submittal Log'!N29="","",'Submittal Log'!N29)</f>
        <v/>
      </c>
      <c r="H28" s="40">
        <f>IF('Submittal Log'!O29="","",'Submittal Log'!O29)</f>
        <v/>
      </c>
      <c r="I28" s="41">
        <f>IF(H28="","",H28-TODAY())</f>
        <v/>
      </c>
      <c r="J28" s="40">
        <f>IF('Submittal Log'!P29="","",'Submittal Log'!P29)</f>
        <v/>
      </c>
      <c r="K28" s="40">
        <f>IF('Submittal Log'!Q29="","",'Submittal Log'!Q29)</f>
        <v/>
      </c>
      <c r="L28" s="38">
        <f>IF('Submittal Log'!U29="","",'Submittal Log'!U29)</f>
        <v/>
      </c>
    </row>
    <row r="29">
      <c r="A29" s="38">
        <f>IF('Submittal Log'!A30="","",'Submittal Log'!A30)</f>
        <v/>
      </c>
      <c r="B29" s="38">
        <f>IF('Submittal Log'!C30="","",'Submittal Log'!C30)</f>
        <v/>
      </c>
      <c r="C29" s="38">
        <f>IF('Submittal Log'!G30="","",'Submittal Log'!G30)</f>
        <v/>
      </c>
      <c r="D29" s="38">
        <f>IF('Submittal Log'!J30="","",'Submittal Log'!J30)</f>
        <v/>
      </c>
      <c r="E29" s="39">
        <f>IF('Submittal Log'!L30="","",'Submittal Log'!L30)</f>
        <v/>
      </c>
      <c r="F29" s="39">
        <f>IF('Submittal Log'!M30="","",'Submittal Log'!M30)</f>
        <v/>
      </c>
      <c r="G29" s="40">
        <f>IF('Submittal Log'!N30="","",'Submittal Log'!N30)</f>
        <v/>
      </c>
      <c r="H29" s="40">
        <f>IF('Submittal Log'!O30="","",'Submittal Log'!O30)</f>
        <v/>
      </c>
      <c r="I29" s="41">
        <f>IF(H29="","",H29-TODAY())</f>
        <v/>
      </c>
      <c r="J29" s="40">
        <f>IF('Submittal Log'!P30="","",'Submittal Log'!P30)</f>
        <v/>
      </c>
      <c r="K29" s="40">
        <f>IF('Submittal Log'!Q30="","",'Submittal Log'!Q30)</f>
        <v/>
      </c>
      <c r="L29" s="38">
        <f>IF('Submittal Log'!U30="","",'Submittal Log'!U30)</f>
        <v/>
      </c>
    </row>
    <row r="30">
      <c r="A30" s="38">
        <f>IF('Submittal Log'!A31="","",'Submittal Log'!A31)</f>
        <v/>
      </c>
      <c r="B30" s="38">
        <f>IF('Submittal Log'!C31="","",'Submittal Log'!C31)</f>
        <v/>
      </c>
      <c r="C30" s="38">
        <f>IF('Submittal Log'!G31="","",'Submittal Log'!G31)</f>
        <v/>
      </c>
      <c r="D30" s="38">
        <f>IF('Submittal Log'!J31="","",'Submittal Log'!J31)</f>
        <v/>
      </c>
      <c r="E30" s="39">
        <f>IF('Submittal Log'!L31="","",'Submittal Log'!L31)</f>
        <v/>
      </c>
      <c r="F30" s="39">
        <f>IF('Submittal Log'!M31="","",'Submittal Log'!M31)</f>
        <v/>
      </c>
      <c r="G30" s="40">
        <f>IF('Submittal Log'!N31="","",'Submittal Log'!N31)</f>
        <v/>
      </c>
      <c r="H30" s="40">
        <f>IF('Submittal Log'!O31="","",'Submittal Log'!O31)</f>
        <v/>
      </c>
      <c r="I30" s="41">
        <f>IF(H30="","",H30-TODAY())</f>
        <v/>
      </c>
      <c r="J30" s="40">
        <f>IF('Submittal Log'!P31="","",'Submittal Log'!P31)</f>
        <v/>
      </c>
      <c r="K30" s="40">
        <f>IF('Submittal Log'!Q31="","",'Submittal Log'!Q31)</f>
        <v/>
      </c>
      <c r="L30" s="38">
        <f>IF('Submittal Log'!U31="","",'Submittal Log'!U31)</f>
        <v/>
      </c>
    </row>
    <row r="31">
      <c r="A31" s="38">
        <f>IF('Submittal Log'!A32="","",'Submittal Log'!A32)</f>
        <v/>
      </c>
      <c r="B31" s="38">
        <f>IF('Submittal Log'!C32="","",'Submittal Log'!C32)</f>
        <v/>
      </c>
      <c r="C31" s="38">
        <f>IF('Submittal Log'!G32="","",'Submittal Log'!G32)</f>
        <v/>
      </c>
      <c r="D31" s="38">
        <f>IF('Submittal Log'!J32="","",'Submittal Log'!J32)</f>
        <v/>
      </c>
      <c r="E31" s="39">
        <f>IF('Submittal Log'!L32="","",'Submittal Log'!L32)</f>
        <v/>
      </c>
      <c r="F31" s="39">
        <f>IF('Submittal Log'!M32="","",'Submittal Log'!M32)</f>
        <v/>
      </c>
      <c r="G31" s="40">
        <f>IF('Submittal Log'!N32="","",'Submittal Log'!N32)</f>
        <v/>
      </c>
      <c r="H31" s="40">
        <f>IF('Submittal Log'!O32="","",'Submittal Log'!O32)</f>
        <v/>
      </c>
      <c r="I31" s="41">
        <f>IF(H31="","",H31-TODAY())</f>
        <v/>
      </c>
      <c r="J31" s="40">
        <f>IF('Submittal Log'!P32="","",'Submittal Log'!P32)</f>
        <v/>
      </c>
      <c r="K31" s="40">
        <f>IF('Submittal Log'!Q32="","",'Submittal Log'!Q32)</f>
        <v/>
      </c>
      <c r="L31" s="38">
        <f>IF('Submittal Log'!U32="","",'Submittal Log'!U32)</f>
        <v/>
      </c>
    </row>
    <row r="32">
      <c r="A32" s="38">
        <f>IF('Submittal Log'!A33="","",'Submittal Log'!A33)</f>
        <v/>
      </c>
      <c r="B32" s="38">
        <f>IF('Submittal Log'!C33="","",'Submittal Log'!C33)</f>
        <v/>
      </c>
      <c r="C32" s="38">
        <f>IF('Submittal Log'!G33="","",'Submittal Log'!G33)</f>
        <v/>
      </c>
      <c r="D32" s="38">
        <f>IF('Submittal Log'!J33="","",'Submittal Log'!J33)</f>
        <v/>
      </c>
      <c r="E32" s="39">
        <f>IF('Submittal Log'!L33="","",'Submittal Log'!L33)</f>
        <v/>
      </c>
      <c r="F32" s="39">
        <f>IF('Submittal Log'!M33="","",'Submittal Log'!M33)</f>
        <v/>
      </c>
      <c r="G32" s="40">
        <f>IF('Submittal Log'!N33="","",'Submittal Log'!N33)</f>
        <v/>
      </c>
      <c r="H32" s="40">
        <f>IF('Submittal Log'!O33="","",'Submittal Log'!O33)</f>
        <v/>
      </c>
      <c r="I32" s="41">
        <f>IF(H32="","",H32-TODAY())</f>
        <v/>
      </c>
      <c r="J32" s="40">
        <f>IF('Submittal Log'!P33="","",'Submittal Log'!P33)</f>
        <v/>
      </c>
      <c r="K32" s="40">
        <f>IF('Submittal Log'!Q33="","",'Submittal Log'!Q33)</f>
        <v/>
      </c>
      <c r="L32" s="38">
        <f>IF('Submittal Log'!U33="","",'Submittal Log'!U33)</f>
        <v/>
      </c>
    </row>
    <row r="33">
      <c r="A33" s="38">
        <f>IF('Submittal Log'!A34="","",'Submittal Log'!A34)</f>
        <v/>
      </c>
      <c r="B33" s="38">
        <f>IF('Submittal Log'!C34="","",'Submittal Log'!C34)</f>
        <v/>
      </c>
      <c r="C33" s="38">
        <f>IF('Submittal Log'!G34="","",'Submittal Log'!G34)</f>
        <v/>
      </c>
      <c r="D33" s="38">
        <f>IF('Submittal Log'!J34="","",'Submittal Log'!J34)</f>
        <v/>
      </c>
      <c r="E33" s="39">
        <f>IF('Submittal Log'!L34="","",'Submittal Log'!L34)</f>
        <v/>
      </c>
      <c r="F33" s="39">
        <f>IF('Submittal Log'!M34="","",'Submittal Log'!M34)</f>
        <v/>
      </c>
      <c r="G33" s="40">
        <f>IF('Submittal Log'!N34="","",'Submittal Log'!N34)</f>
        <v/>
      </c>
      <c r="H33" s="40">
        <f>IF('Submittal Log'!O34="","",'Submittal Log'!O34)</f>
        <v/>
      </c>
      <c r="I33" s="41">
        <f>IF(H33="","",H33-TODAY())</f>
        <v/>
      </c>
      <c r="J33" s="40">
        <f>IF('Submittal Log'!P34="","",'Submittal Log'!P34)</f>
        <v/>
      </c>
      <c r="K33" s="40">
        <f>IF('Submittal Log'!Q34="","",'Submittal Log'!Q34)</f>
        <v/>
      </c>
      <c r="L33" s="38">
        <f>IF('Submittal Log'!U34="","",'Submittal Log'!U34)</f>
        <v/>
      </c>
    </row>
    <row r="34">
      <c r="A34" s="38">
        <f>IF('Submittal Log'!A35="","",'Submittal Log'!A35)</f>
        <v/>
      </c>
      <c r="B34" s="38">
        <f>IF('Submittal Log'!C35="","",'Submittal Log'!C35)</f>
        <v/>
      </c>
      <c r="C34" s="38">
        <f>IF('Submittal Log'!G35="","",'Submittal Log'!G35)</f>
        <v/>
      </c>
      <c r="D34" s="38">
        <f>IF('Submittal Log'!J35="","",'Submittal Log'!J35)</f>
        <v/>
      </c>
      <c r="E34" s="39">
        <f>IF('Submittal Log'!L35="","",'Submittal Log'!L35)</f>
        <v/>
      </c>
      <c r="F34" s="39">
        <f>IF('Submittal Log'!M35="","",'Submittal Log'!M35)</f>
        <v/>
      </c>
      <c r="G34" s="40">
        <f>IF('Submittal Log'!N35="","",'Submittal Log'!N35)</f>
        <v/>
      </c>
      <c r="H34" s="40">
        <f>IF('Submittal Log'!O35="","",'Submittal Log'!O35)</f>
        <v/>
      </c>
      <c r="I34" s="41">
        <f>IF(H34="","",H34-TODAY())</f>
        <v/>
      </c>
      <c r="J34" s="40">
        <f>IF('Submittal Log'!P35="","",'Submittal Log'!P35)</f>
        <v/>
      </c>
      <c r="K34" s="40">
        <f>IF('Submittal Log'!Q35="","",'Submittal Log'!Q35)</f>
        <v/>
      </c>
      <c r="L34" s="38">
        <f>IF('Submittal Log'!U35="","",'Submittal Log'!U35)</f>
        <v/>
      </c>
    </row>
    <row r="35">
      <c r="A35" s="38">
        <f>IF('Submittal Log'!A36="","",'Submittal Log'!A36)</f>
        <v/>
      </c>
      <c r="B35" s="38">
        <f>IF('Submittal Log'!C36="","",'Submittal Log'!C36)</f>
        <v/>
      </c>
      <c r="C35" s="38">
        <f>IF('Submittal Log'!G36="","",'Submittal Log'!G36)</f>
        <v/>
      </c>
      <c r="D35" s="38">
        <f>IF('Submittal Log'!J36="","",'Submittal Log'!J36)</f>
        <v/>
      </c>
      <c r="E35" s="39">
        <f>IF('Submittal Log'!L36="","",'Submittal Log'!L36)</f>
        <v/>
      </c>
      <c r="F35" s="39">
        <f>IF('Submittal Log'!M36="","",'Submittal Log'!M36)</f>
        <v/>
      </c>
      <c r="G35" s="40">
        <f>IF('Submittal Log'!N36="","",'Submittal Log'!N36)</f>
        <v/>
      </c>
      <c r="H35" s="40">
        <f>IF('Submittal Log'!O36="","",'Submittal Log'!O36)</f>
        <v/>
      </c>
      <c r="I35" s="41">
        <f>IF(H35="","",H35-TODAY())</f>
        <v/>
      </c>
      <c r="J35" s="40">
        <f>IF('Submittal Log'!P36="","",'Submittal Log'!P36)</f>
        <v/>
      </c>
      <c r="K35" s="40">
        <f>IF('Submittal Log'!Q36="","",'Submittal Log'!Q36)</f>
        <v/>
      </c>
      <c r="L35" s="38">
        <f>IF('Submittal Log'!U36="","",'Submittal Log'!U36)</f>
        <v/>
      </c>
    </row>
    <row r="36">
      <c r="A36" s="38">
        <f>IF('Submittal Log'!A37="","",'Submittal Log'!A37)</f>
        <v/>
      </c>
      <c r="B36" s="38">
        <f>IF('Submittal Log'!C37="","",'Submittal Log'!C37)</f>
        <v/>
      </c>
      <c r="C36" s="38">
        <f>IF('Submittal Log'!G37="","",'Submittal Log'!G37)</f>
        <v/>
      </c>
      <c r="D36" s="38">
        <f>IF('Submittal Log'!J37="","",'Submittal Log'!J37)</f>
        <v/>
      </c>
      <c r="E36" s="39">
        <f>IF('Submittal Log'!L37="","",'Submittal Log'!L37)</f>
        <v/>
      </c>
      <c r="F36" s="39">
        <f>IF('Submittal Log'!M37="","",'Submittal Log'!M37)</f>
        <v/>
      </c>
      <c r="G36" s="40">
        <f>IF('Submittal Log'!N37="","",'Submittal Log'!N37)</f>
        <v/>
      </c>
      <c r="H36" s="40">
        <f>IF('Submittal Log'!O37="","",'Submittal Log'!O37)</f>
        <v/>
      </c>
      <c r="I36" s="41">
        <f>IF(H36="","",H36-TODAY())</f>
        <v/>
      </c>
      <c r="J36" s="40">
        <f>IF('Submittal Log'!P37="","",'Submittal Log'!P37)</f>
        <v/>
      </c>
      <c r="K36" s="40">
        <f>IF('Submittal Log'!Q37="","",'Submittal Log'!Q37)</f>
        <v/>
      </c>
      <c r="L36" s="38">
        <f>IF('Submittal Log'!U37="","",'Submittal Log'!U37)</f>
        <v/>
      </c>
    </row>
    <row r="37">
      <c r="A37" s="38">
        <f>IF('Submittal Log'!A38="","",'Submittal Log'!A38)</f>
        <v/>
      </c>
      <c r="B37" s="38">
        <f>IF('Submittal Log'!C38="","",'Submittal Log'!C38)</f>
        <v/>
      </c>
      <c r="C37" s="38">
        <f>IF('Submittal Log'!G38="","",'Submittal Log'!G38)</f>
        <v/>
      </c>
      <c r="D37" s="38">
        <f>IF('Submittal Log'!J38="","",'Submittal Log'!J38)</f>
        <v/>
      </c>
      <c r="E37" s="39">
        <f>IF('Submittal Log'!L38="","",'Submittal Log'!L38)</f>
        <v/>
      </c>
      <c r="F37" s="39">
        <f>IF('Submittal Log'!M38="","",'Submittal Log'!M38)</f>
        <v/>
      </c>
      <c r="G37" s="40">
        <f>IF('Submittal Log'!N38="","",'Submittal Log'!N38)</f>
        <v/>
      </c>
      <c r="H37" s="40">
        <f>IF('Submittal Log'!O38="","",'Submittal Log'!O38)</f>
        <v/>
      </c>
      <c r="I37" s="41">
        <f>IF(H37="","",H37-TODAY())</f>
        <v/>
      </c>
      <c r="J37" s="40">
        <f>IF('Submittal Log'!P38="","",'Submittal Log'!P38)</f>
        <v/>
      </c>
      <c r="K37" s="40">
        <f>IF('Submittal Log'!Q38="","",'Submittal Log'!Q38)</f>
        <v/>
      </c>
      <c r="L37" s="38">
        <f>IF('Submittal Log'!U38="","",'Submittal Log'!U38)</f>
        <v/>
      </c>
    </row>
    <row r="38">
      <c r="A38" s="38">
        <f>IF('Submittal Log'!A39="","",'Submittal Log'!A39)</f>
        <v/>
      </c>
      <c r="B38" s="38">
        <f>IF('Submittal Log'!C39="","",'Submittal Log'!C39)</f>
        <v/>
      </c>
      <c r="C38" s="38">
        <f>IF('Submittal Log'!G39="","",'Submittal Log'!G39)</f>
        <v/>
      </c>
      <c r="D38" s="38">
        <f>IF('Submittal Log'!J39="","",'Submittal Log'!J39)</f>
        <v/>
      </c>
      <c r="E38" s="39">
        <f>IF('Submittal Log'!L39="","",'Submittal Log'!L39)</f>
        <v/>
      </c>
      <c r="F38" s="39">
        <f>IF('Submittal Log'!M39="","",'Submittal Log'!M39)</f>
        <v/>
      </c>
      <c r="G38" s="40">
        <f>IF('Submittal Log'!N39="","",'Submittal Log'!N39)</f>
        <v/>
      </c>
      <c r="H38" s="40">
        <f>IF('Submittal Log'!O39="","",'Submittal Log'!O39)</f>
        <v/>
      </c>
      <c r="I38" s="41">
        <f>IF(H38="","",H38-TODAY())</f>
        <v/>
      </c>
      <c r="J38" s="40">
        <f>IF('Submittal Log'!P39="","",'Submittal Log'!P39)</f>
        <v/>
      </c>
      <c r="K38" s="40">
        <f>IF('Submittal Log'!Q39="","",'Submittal Log'!Q39)</f>
        <v/>
      </c>
      <c r="L38" s="38">
        <f>IF('Submittal Log'!U39="","",'Submittal Log'!U39)</f>
        <v/>
      </c>
    </row>
    <row r="39">
      <c r="A39" s="38">
        <f>IF('Submittal Log'!A40="","",'Submittal Log'!A40)</f>
        <v/>
      </c>
      <c r="B39" s="38">
        <f>IF('Submittal Log'!C40="","",'Submittal Log'!C40)</f>
        <v/>
      </c>
      <c r="C39" s="38">
        <f>IF('Submittal Log'!G40="","",'Submittal Log'!G40)</f>
        <v/>
      </c>
      <c r="D39" s="38">
        <f>IF('Submittal Log'!J40="","",'Submittal Log'!J40)</f>
        <v/>
      </c>
      <c r="E39" s="39">
        <f>IF('Submittal Log'!L40="","",'Submittal Log'!L40)</f>
        <v/>
      </c>
      <c r="F39" s="39">
        <f>IF('Submittal Log'!M40="","",'Submittal Log'!M40)</f>
        <v/>
      </c>
      <c r="G39" s="40">
        <f>IF('Submittal Log'!N40="","",'Submittal Log'!N40)</f>
        <v/>
      </c>
      <c r="H39" s="40">
        <f>IF('Submittal Log'!O40="","",'Submittal Log'!O40)</f>
        <v/>
      </c>
      <c r="I39" s="41">
        <f>IF(H39="","",H39-TODAY())</f>
        <v/>
      </c>
      <c r="J39" s="40">
        <f>IF('Submittal Log'!P40="","",'Submittal Log'!P40)</f>
        <v/>
      </c>
      <c r="K39" s="40">
        <f>IF('Submittal Log'!Q40="","",'Submittal Log'!Q40)</f>
        <v/>
      </c>
      <c r="L39" s="38">
        <f>IF('Submittal Log'!U40="","",'Submittal Log'!U40)</f>
        <v/>
      </c>
    </row>
    <row r="40">
      <c r="A40" s="38">
        <f>IF('Submittal Log'!A41="","",'Submittal Log'!A41)</f>
        <v/>
      </c>
      <c r="B40" s="38">
        <f>IF('Submittal Log'!C41="","",'Submittal Log'!C41)</f>
        <v/>
      </c>
      <c r="C40" s="38">
        <f>IF('Submittal Log'!G41="","",'Submittal Log'!G41)</f>
        <v/>
      </c>
      <c r="D40" s="38">
        <f>IF('Submittal Log'!J41="","",'Submittal Log'!J41)</f>
        <v/>
      </c>
      <c r="E40" s="39">
        <f>IF('Submittal Log'!L41="","",'Submittal Log'!L41)</f>
        <v/>
      </c>
      <c r="F40" s="39">
        <f>IF('Submittal Log'!M41="","",'Submittal Log'!M41)</f>
        <v/>
      </c>
      <c r="G40" s="40">
        <f>IF('Submittal Log'!N41="","",'Submittal Log'!N41)</f>
        <v/>
      </c>
      <c r="H40" s="40">
        <f>IF('Submittal Log'!O41="","",'Submittal Log'!O41)</f>
        <v/>
      </c>
      <c r="I40" s="41">
        <f>IF(H40="","",H40-TODAY())</f>
        <v/>
      </c>
      <c r="J40" s="40">
        <f>IF('Submittal Log'!P41="","",'Submittal Log'!P41)</f>
        <v/>
      </c>
      <c r="K40" s="40">
        <f>IF('Submittal Log'!Q41="","",'Submittal Log'!Q41)</f>
        <v/>
      </c>
      <c r="L40" s="38">
        <f>IF('Submittal Log'!U41="","",'Submittal Log'!U41)</f>
        <v/>
      </c>
    </row>
    <row r="41">
      <c r="A41" s="38">
        <f>IF('Submittal Log'!A42="","",'Submittal Log'!A42)</f>
        <v/>
      </c>
      <c r="B41" s="38">
        <f>IF('Submittal Log'!C42="","",'Submittal Log'!C42)</f>
        <v/>
      </c>
      <c r="C41" s="38">
        <f>IF('Submittal Log'!G42="","",'Submittal Log'!G42)</f>
        <v/>
      </c>
      <c r="D41" s="38">
        <f>IF('Submittal Log'!J42="","",'Submittal Log'!J42)</f>
        <v/>
      </c>
      <c r="E41" s="39">
        <f>IF('Submittal Log'!L42="","",'Submittal Log'!L42)</f>
        <v/>
      </c>
      <c r="F41" s="39">
        <f>IF('Submittal Log'!M42="","",'Submittal Log'!M42)</f>
        <v/>
      </c>
      <c r="G41" s="40">
        <f>IF('Submittal Log'!N42="","",'Submittal Log'!N42)</f>
        <v/>
      </c>
      <c r="H41" s="40">
        <f>IF('Submittal Log'!O42="","",'Submittal Log'!O42)</f>
        <v/>
      </c>
      <c r="I41" s="41">
        <f>IF(H41="","",H41-TODAY())</f>
        <v/>
      </c>
      <c r="J41" s="40">
        <f>IF('Submittal Log'!P42="","",'Submittal Log'!P42)</f>
        <v/>
      </c>
      <c r="K41" s="40">
        <f>IF('Submittal Log'!Q42="","",'Submittal Log'!Q42)</f>
        <v/>
      </c>
      <c r="L41" s="38">
        <f>IF('Submittal Log'!U42="","",'Submittal Log'!U42)</f>
        <v/>
      </c>
    </row>
    <row r="42">
      <c r="A42" s="38">
        <f>IF('Submittal Log'!A43="","",'Submittal Log'!A43)</f>
        <v/>
      </c>
      <c r="B42" s="38">
        <f>IF('Submittal Log'!C43="","",'Submittal Log'!C43)</f>
        <v/>
      </c>
      <c r="C42" s="38">
        <f>IF('Submittal Log'!G43="","",'Submittal Log'!G43)</f>
        <v/>
      </c>
      <c r="D42" s="38">
        <f>IF('Submittal Log'!J43="","",'Submittal Log'!J43)</f>
        <v/>
      </c>
      <c r="E42" s="39">
        <f>IF('Submittal Log'!L43="","",'Submittal Log'!L43)</f>
        <v/>
      </c>
      <c r="F42" s="39">
        <f>IF('Submittal Log'!M43="","",'Submittal Log'!M43)</f>
        <v/>
      </c>
      <c r="G42" s="40">
        <f>IF('Submittal Log'!N43="","",'Submittal Log'!N43)</f>
        <v/>
      </c>
      <c r="H42" s="40">
        <f>IF('Submittal Log'!O43="","",'Submittal Log'!O43)</f>
        <v/>
      </c>
      <c r="I42" s="41">
        <f>IF(H42="","",H42-TODAY())</f>
        <v/>
      </c>
      <c r="J42" s="40">
        <f>IF('Submittal Log'!P43="","",'Submittal Log'!P43)</f>
        <v/>
      </c>
      <c r="K42" s="40">
        <f>IF('Submittal Log'!Q43="","",'Submittal Log'!Q43)</f>
        <v/>
      </c>
      <c r="L42" s="38">
        <f>IF('Submittal Log'!U43="","",'Submittal Log'!U43)</f>
        <v/>
      </c>
    </row>
    <row r="43">
      <c r="A43" s="38">
        <f>IF('Submittal Log'!A44="","",'Submittal Log'!A44)</f>
        <v/>
      </c>
      <c r="B43" s="38">
        <f>IF('Submittal Log'!C44="","",'Submittal Log'!C44)</f>
        <v/>
      </c>
      <c r="C43" s="38">
        <f>IF('Submittal Log'!G44="","",'Submittal Log'!G44)</f>
        <v/>
      </c>
      <c r="D43" s="38">
        <f>IF('Submittal Log'!J44="","",'Submittal Log'!J44)</f>
        <v/>
      </c>
      <c r="E43" s="39">
        <f>IF('Submittal Log'!L44="","",'Submittal Log'!L44)</f>
        <v/>
      </c>
      <c r="F43" s="39">
        <f>IF('Submittal Log'!M44="","",'Submittal Log'!M44)</f>
        <v/>
      </c>
      <c r="G43" s="40">
        <f>IF('Submittal Log'!N44="","",'Submittal Log'!N44)</f>
        <v/>
      </c>
      <c r="H43" s="40">
        <f>IF('Submittal Log'!O44="","",'Submittal Log'!O44)</f>
        <v/>
      </c>
      <c r="I43" s="41">
        <f>IF(H43="","",H43-TODAY())</f>
        <v/>
      </c>
      <c r="J43" s="40">
        <f>IF('Submittal Log'!P44="","",'Submittal Log'!P44)</f>
        <v/>
      </c>
      <c r="K43" s="40">
        <f>IF('Submittal Log'!Q44="","",'Submittal Log'!Q44)</f>
        <v/>
      </c>
      <c r="L43" s="38">
        <f>IF('Submittal Log'!U44="","",'Submittal Log'!U44)</f>
        <v/>
      </c>
    </row>
    <row r="44">
      <c r="A44" s="38">
        <f>IF('Submittal Log'!A45="","",'Submittal Log'!A45)</f>
        <v/>
      </c>
      <c r="B44" s="38">
        <f>IF('Submittal Log'!C45="","",'Submittal Log'!C45)</f>
        <v/>
      </c>
      <c r="C44" s="38">
        <f>IF('Submittal Log'!G45="","",'Submittal Log'!G45)</f>
        <v/>
      </c>
      <c r="D44" s="38">
        <f>IF('Submittal Log'!J45="","",'Submittal Log'!J45)</f>
        <v/>
      </c>
      <c r="E44" s="39">
        <f>IF('Submittal Log'!L45="","",'Submittal Log'!L45)</f>
        <v/>
      </c>
      <c r="F44" s="39">
        <f>IF('Submittal Log'!M45="","",'Submittal Log'!M45)</f>
        <v/>
      </c>
      <c r="G44" s="40">
        <f>IF('Submittal Log'!N45="","",'Submittal Log'!N45)</f>
        <v/>
      </c>
      <c r="H44" s="40">
        <f>IF('Submittal Log'!O45="","",'Submittal Log'!O45)</f>
        <v/>
      </c>
      <c r="I44" s="41">
        <f>IF(H44="","",H44-TODAY())</f>
        <v/>
      </c>
      <c r="J44" s="40">
        <f>IF('Submittal Log'!P45="","",'Submittal Log'!P45)</f>
        <v/>
      </c>
      <c r="K44" s="40">
        <f>IF('Submittal Log'!Q45="","",'Submittal Log'!Q45)</f>
        <v/>
      </c>
      <c r="L44" s="38">
        <f>IF('Submittal Log'!U45="","",'Submittal Log'!U45)</f>
        <v/>
      </c>
    </row>
    <row r="45">
      <c r="A45" s="38">
        <f>IF('Submittal Log'!A46="","",'Submittal Log'!A46)</f>
        <v/>
      </c>
      <c r="B45" s="38">
        <f>IF('Submittal Log'!C46="","",'Submittal Log'!C46)</f>
        <v/>
      </c>
      <c r="C45" s="38">
        <f>IF('Submittal Log'!G46="","",'Submittal Log'!G46)</f>
        <v/>
      </c>
      <c r="D45" s="38">
        <f>IF('Submittal Log'!J46="","",'Submittal Log'!J46)</f>
        <v/>
      </c>
      <c r="E45" s="39">
        <f>IF('Submittal Log'!L46="","",'Submittal Log'!L46)</f>
        <v/>
      </c>
      <c r="F45" s="39">
        <f>IF('Submittal Log'!M46="","",'Submittal Log'!M46)</f>
        <v/>
      </c>
      <c r="G45" s="40">
        <f>IF('Submittal Log'!N46="","",'Submittal Log'!N46)</f>
        <v/>
      </c>
      <c r="H45" s="40">
        <f>IF('Submittal Log'!O46="","",'Submittal Log'!O46)</f>
        <v/>
      </c>
      <c r="I45" s="41">
        <f>IF(H45="","",H45-TODAY())</f>
        <v/>
      </c>
      <c r="J45" s="40">
        <f>IF('Submittal Log'!P46="","",'Submittal Log'!P46)</f>
        <v/>
      </c>
      <c r="K45" s="40">
        <f>IF('Submittal Log'!Q46="","",'Submittal Log'!Q46)</f>
        <v/>
      </c>
      <c r="L45" s="38">
        <f>IF('Submittal Log'!U46="","",'Submittal Log'!U46)</f>
        <v/>
      </c>
    </row>
    <row r="46">
      <c r="A46" s="38">
        <f>IF('Submittal Log'!A47="","",'Submittal Log'!A47)</f>
        <v/>
      </c>
      <c r="B46" s="38">
        <f>IF('Submittal Log'!C47="","",'Submittal Log'!C47)</f>
        <v/>
      </c>
      <c r="C46" s="38">
        <f>IF('Submittal Log'!G47="","",'Submittal Log'!G47)</f>
        <v/>
      </c>
      <c r="D46" s="38">
        <f>IF('Submittal Log'!J47="","",'Submittal Log'!J47)</f>
        <v/>
      </c>
      <c r="E46" s="39">
        <f>IF('Submittal Log'!L47="","",'Submittal Log'!L47)</f>
        <v/>
      </c>
      <c r="F46" s="39">
        <f>IF('Submittal Log'!M47="","",'Submittal Log'!M47)</f>
        <v/>
      </c>
      <c r="G46" s="40">
        <f>IF('Submittal Log'!N47="","",'Submittal Log'!N47)</f>
        <v/>
      </c>
      <c r="H46" s="40">
        <f>IF('Submittal Log'!O47="","",'Submittal Log'!O47)</f>
        <v/>
      </c>
      <c r="I46" s="41">
        <f>IF(H46="","",H46-TODAY())</f>
        <v/>
      </c>
      <c r="J46" s="40">
        <f>IF('Submittal Log'!P47="","",'Submittal Log'!P47)</f>
        <v/>
      </c>
      <c r="K46" s="40">
        <f>IF('Submittal Log'!Q47="","",'Submittal Log'!Q47)</f>
        <v/>
      </c>
      <c r="L46" s="38">
        <f>IF('Submittal Log'!U47="","",'Submittal Log'!U47)</f>
        <v/>
      </c>
    </row>
    <row r="47">
      <c r="A47" s="38">
        <f>IF('Submittal Log'!A48="","",'Submittal Log'!A48)</f>
        <v/>
      </c>
      <c r="B47" s="38">
        <f>IF('Submittal Log'!C48="","",'Submittal Log'!C48)</f>
        <v/>
      </c>
      <c r="C47" s="38">
        <f>IF('Submittal Log'!G48="","",'Submittal Log'!G48)</f>
        <v/>
      </c>
      <c r="D47" s="38">
        <f>IF('Submittal Log'!J48="","",'Submittal Log'!J48)</f>
        <v/>
      </c>
      <c r="E47" s="39">
        <f>IF('Submittal Log'!L48="","",'Submittal Log'!L48)</f>
        <v/>
      </c>
      <c r="F47" s="39">
        <f>IF('Submittal Log'!M48="","",'Submittal Log'!M48)</f>
        <v/>
      </c>
      <c r="G47" s="40">
        <f>IF('Submittal Log'!N48="","",'Submittal Log'!N48)</f>
        <v/>
      </c>
      <c r="H47" s="40">
        <f>IF('Submittal Log'!O48="","",'Submittal Log'!O48)</f>
        <v/>
      </c>
      <c r="I47" s="41">
        <f>IF(H47="","",H47-TODAY())</f>
        <v/>
      </c>
      <c r="J47" s="40">
        <f>IF('Submittal Log'!P48="","",'Submittal Log'!P48)</f>
        <v/>
      </c>
      <c r="K47" s="40">
        <f>IF('Submittal Log'!Q48="","",'Submittal Log'!Q48)</f>
        <v/>
      </c>
      <c r="L47" s="38">
        <f>IF('Submittal Log'!U48="","",'Submittal Log'!U48)</f>
        <v/>
      </c>
    </row>
    <row r="48">
      <c r="A48" s="38">
        <f>IF('Submittal Log'!A49="","",'Submittal Log'!A49)</f>
        <v/>
      </c>
      <c r="B48" s="38">
        <f>IF('Submittal Log'!C49="","",'Submittal Log'!C49)</f>
        <v/>
      </c>
      <c r="C48" s="38">
        <f>IF('Submittal Log'!G49="","",'Submittal Log'!G49)</f>
        <v/>
      </c>
      <c r="D48" s="38">
        <f>IF('Submittal Log'!J49="","",'Submittal Log'!J49)</f>
        <v/>
      </c>
      <c r="E48" s="39">
        <f>IF('Submittal Log'!L49="","",'Submittal Log'!L49)</f>
        <v/>
      </c>
      <c r="F48" s="39">
        <f>IF('Submittal Log'!M49="","",'Submittal Log'!M49)</f>
        <v/>
      </c>
      <c r="G48" s="40">
        <f>IF('Submittal Log'!N49="","",'Submittal Log'!N49)</f>
        <v/>
      </c>
      <c r="H48" s="40">
        <f>IF('Submittal Log'!O49="","",'Submittal Log'!O49)</f>
        <v/>
      </c>
      <c r="I48" s="41">
        <f>IF(H48="","",H48-TODAY())</f>
        <v/>
      </c>
      <c r="J48" s="40">
        <f>IF('Submittal Log'!P49="","",'Submittal Log'!P49)</f>
        <v/>
      </c>
      <c r="K48" s="40">
        <f>IF('Submittal Log'!Q49="","",'Submittal Log'!Q49)</f>
        <v/>
      </c>
      <c r="L48" s="38">
        <f>IF('Submittal Log'!U49="","",'Submittal Log'!U49)</f>
        <v/>
      </c>
    </row>
    <row r="49">
      <c r="A49" s="38">
        <f>IF('Submittal Log'!A50="","",'Submittal Log'!A50)</f>
        <v/>
      </c>
      <c r="B49" s="38">
        <f>IF('Submittal Log'!C50="","",'Submittal Log'!C50)</f>
        <v/>
      </c>
      <c r="C49" s="38">
        <f>IF('Submittal Log'!G50="","",'Submittal Log'!G50)</f>
        <v/>
      </c>
      <c r="D49" s="38">
        <f>IF('Submittal Log'!J50="","",'Submittal Log'!J50)</f>
        <v/>
      </c>
      <c r="E49" s="39">
        <f>IF('Submittal Log'!L50="","",'Submittal Log'!L50)</f>
        <v/>
      </c>
      <c r="F49" s="39">
        <f>IF('Submittal Log'!M50="","",'Submittal Log'!M50)</f>
        <v/>
      </c>
      <c r="G49" s="40">
        <f>IF('Submittal Log'!N50="","",'Submittal Log'!N50)</f>
        <v/>
      </c>
      <c r="H49" s="40">
        <f>IF('Submittal Log'!O50="","",'Submittal Log'!O50)</f>
        <v/>
      </c>
      <c r="I49" s="41">
        <f>IF(H49="","",H49-TODAY())</f>
        <v/>
      </c>
      <c r="J49" s="40">
        <f>IF('Submittal Log'!P50="","",'Submittal Log'!P50)</f>
        <v/>
      </c>
      <c r="K49" s="40">
        <f>IF('Submittal Log'!Q50="","",'Submittal Log'!Q50)</f>
        <v/>
      </c>
      <c r="L49" s="38">
        <f>IF('Submittal Log'!U50="","",'Submittal Log'!U50)</f>
        <v/>
      </c>
    </row>
    <row r="50">
      <c r="A50" s="38">
        <f>IF('Submittal Log'!A51="","",'Submittal Log'!A51)</f>
        <v/>
      </c>
      <c r="B50" s="38">
        <f>IF('Submittal Log'!C51="","",'Submittal Log'!C51)</f>
        <v/>
      </c>
      <c r="C50" s="38">
        <f>IF('Submittal Log'!G51="","",'Submittal Log'!G51)</f>
        <v/>
      </c>
      <c r="D50" s="38">
        <f>IF('Submittal Log'!J51="","",'Submittal Log'!J51)</f>
        <v/>
      </c>
      <c r="E50" s="39">
        <f>IF('Submittal Log'!L51="","",'Submittal Log'!L51)</f>
        <v/>
      </c>
      <c r="F50" s="39">
        <f>IF('Submittal Log'!M51="","",'Submittal Log'!M51)</f>
        <v/>
      </c>
      <c r="G50" s="40">
        <f>IF('Submittal Log'!N51="","",'Submittal Log'!N51)</f>
        <v/>
      </c>
      <c r="H50" s="40">
        <f>IF('Submittal Log'!O51="","",'Submittal Log'!O51)</f>
        <v/>
      </c>
      <c r="I50" s="41">
        <f>IF(H50="","",H50-TODAY())</f>
        <v/>
      </c>
      <c r="J50" s="40">
        <f>IF('Submittal Log'!P51="","",'Submittal Log'!P51)</f>
        <v/>
      </c>
      <c r="K50" s="40">
        <f>IF('Submittal Log'!Q51="","",'Submittal Log'!Q51)</f>
        <v/>
      </c>
      <c r="L50" s="38">
        <f>IF('Submittal Log'!U51="","",'Submittal Log'!U51)</f>
        <v/>
      </c>
    </row>
    <row r="51">
      <c r="A51" s="38">
        <f>IF('Submittal Log'!A52="","",'Submittal Log'!A52)</f>
        <v/>
      </c>
      <c r="B51" s="38">
        <f>IF('Submittal Log'!C52="","",'Submittal Log'!C52)</f>
        <v/>
      </c>
      <c r="C51" s="38">
        <f>IF('Submittal Log'!G52="","",'Submittal Log'!G52)</f>
        <v/>
      </c>
      <c r="D51" s="38">
        <f>IF('Submittal Log'!J52="","",'Submittal Log'!J52)</f>
        <v/>
      </c>
      <c r="E51" s="39">
        <f>IF('Submittal Log'!L52="","",'Submittal Log'!L52)</f>
        <v/>
      </c>
      <c r="F51" s="39">
        <f>IF('Submittal Log'!M52="","",'Submittal Log'!M52)</f>
        <v/>
      </c>
      <c r="G51" s="40">
        <f>IF('Submittal Log'!N52="","",'Submittal Log'!N52)</f>
        <v/>
      </c>
      <c r="H51" s="40">
        <f>IF('Submittal Log'!O52="","",'Submittal Log'!O52)</f>
        <v/>
      </c>
      <c r="I51" s="41">
        <f>IF(H51="","",H51-TODAY())</f>
        <v/>
      </c>
      <c r="J51" s="40">
        <f>IF('Submittal Log'!P52="","",'Submittal Log'!P52)</f>
        <v/>
      </c>
      <c r="K51" s="40">
        <f>IF('Submittal Log'!Q52="","",'Submittal Log'!Q52)</f>
        <v/>
      </c>
      <c r="L51" s="38">
        <f>IF('Submittal Log'!U52="","",'Submittal Log'!U52)</f>
        <v/>
      </c>
    </row>
    <row r="52">
      <c r="A52" s="38">
        <f>IF('Submittal Log'!A53="","",'Submittal Log'!A53)</f>
        <v/>
      </c>
      <c r="B52" s="38">
        <f>IF('Submittal Log'!C53="","",'Submittal Log'!C53)</f>
        <v/>
      </c>
      <c r="C52" s="38">
        <f>IF('Submittal Log'!G53="","",'Submittal Log'!G53)</f>
        <v/>
      </c>
      <c r="D52" s="38">
        <f>IF('Submittal Log'!J53="","",'Submittal Log'!J53)</f>
        <v/>
      </c>
      <c r="E52" s="39">
        <f>IF('Submittal Log'!L53="","",'Submittal Log'!L53)</f>
        <v/>
      </c>
      <c r="F52" s="39">
        <f>IF('Submittal Log'!M53="","",'Submittal Log'!M53)</f>
        <v/>
      </c>
      <c r="G52" s="40">
        <f>IF('Submittal Log'!N53="","",'Submittal Log'!N53)</f>
        <v/>
      </c>
      <c r="H52" s="40">
        <f>IF('Submittal Log'!O53="","",'Submittal Log'!O53)</f>
        <v/>
      </c>
      <c r="I52" s="41">
        <f>IF(H52="","",H52-TODAY())</f>
        <v/>
      </c>
      <c r="J52" s="40">
        <f>IF('Submittal Log'!P53="","",'Submittal Log'!P53)</f>
        <v/>
      </c>
      <c r="K52" s="40">
        <f>IF('Submittal Log'!Q53="","",'Submittal Log'!Q53)</f>
        <v/>
      </c>
      <c r="L52" s="38">
        <f>IF('Submittal Log'!U53="","",'Submittal Log'!U53)</f>
        <v/>
      </c>
    </row>
    <row r="53">
      <c r="A53" s="38">
        <f>IF('Submittal Log'!A54="","",'Submittal Log'!A54)</f>
        <v/>
      </c>
      <c r="B53" s="38">
        <f>IF('Submittal Log'!C54="","",'Submittal Log'!C54)</f>
        <v/>
      </c>
      <c r="C53" s="38">
        <f>IF('Submittal Log'!G54="","",'Submittal Log'!G54)</f>
        <v/>
      </c>
      <c r="D53" s="38">
        <f>IF('Submittal Log'!J54="","",'Submittal Log'!J54)</f>
        <v/>
      </c>
      <c r="E53" s="39">
        <f>IF('Submittal Log'!L54="","",'Submittal Log'!L54)</f>
        <v/>
      </c>
      <c r="F53" s="39">
        <f>IF('Submittal Log'!M54="","",'Submittal Log'!M54)</f>
        <v/>
      </c>
      <c r="G53" s="40">
        <f>IF('Submittal Log'!N54="","",'Submittal Log'!N54)</f>
        <v/>
      </c>
      <c r="H53" s="40">
        <f>IF('Submittal Log'!O54="","",'Submittal Log'!O54)</f>
        <v/>
      </c>
      <c r="I53" s="41">
        <f>IF(H53="","",H53-TODAY())</f>
        <v/>
      </c>
      <c r="J53" s="40">
        <f>IF('Submittal Log'!P54="","",'Submittal Log'!P54)</f>
        <v/>
      </c>
      <c r="K53" s="40">
        <f>IF('Submittal Log'!Q54="","",'Submittal Log'!Q54)</f>
        <v/>
      </c>
      <c r="L53" s="38">
        <f>IF('Submittal Log'!U54="","",'Submittal Log'!U54)</f>
        <v/>
      </c>
    </row>
    <row r="54">
      <c r="A54" s="38">
        <f>IF('Submittal Log'!A55="","",'Submittal Log'!A55)</f>
        <v/>
      </c>
      <c r="B54" s="38">
        <f>IF('Submittal Log'!C55="","",'Submittal Log'!C55)</f>
        <v/>
      </c>
      <c r="C54" s="38">
        <f>IF('Submittal Log'!G55="","",'Submittal Log'!G55)</f>
        <v/>
      </c>
      <c r="D54" s="38">
        <f>IF('Submittal Log'!J55="","",'Submittal Log'!J55)</f>
        <v/>
      </c>
      <c r="E54" s="39">
        <f>IF('Submittal Log'!L55="","",'Submittal Log'!L55)</f>
        <v/>
      </c>
      <c r="F54" s="39">
        <f>IF('Submittal Log'!M55="","",'Submittal Log'!M55)</f>
        <v/>
      </c>
      <c r="G54" s="40">
        <f>IF('Submittal Log'!N55="","",'Submittal Log'!N55)</f>
        <v/>
      </c>
      <c r="H54" s="40">
        <f>IF('Submittal Log'!O55="","",'Submittal Log'!O55)</f>
        <v/>
      </c>
      <c r="I54" s="41">
        <f>IF(H54="","",H54-TODAY())</f>
        <v/>
      </c>
      <c r="J54" s="40">
        <f>IF('Submittal Log'!P55="","",'Submittal Log'!P55)</f>
        <v/>
      </c>
      <c r="K54" s="40">
        <f>IF('Submittal Log'!Q55="","",'Submittal Log'!Q55)</f>
        <v/>
      </c>
      <c r="L54" s="38">
        <f>IF('Submittal Log'!U55="","",'Submittal Log'!U55)</f>
        <v/>
      </c>
    </row>
    <row r="55">
      <c r="A55" s="38">
        <f>IF('Submittal Log'!A56="","",'Submittal Log'!A56)</f>
        <v/>
      </c>
      <c r="B55" s="38">
        <f>IF('Submittal Log'!C56="","",'Submittal Log'!C56)</f>
        <v/>
      </c>
      <c r="C55" s="38">
        <f>IF('Submittal Log'!G56="","",'Submittal Log'!G56)</f>
        <v/>
      </c>
      <c r="D55" s="38">
        <f>IF('Submittal Log'!J56="","",'Submittal Log'!J56)</f>
        <v/>
      </c>
      <c r="E55" s="39">
        <f>IF('Submittal Log'!L56="","",'Submittal Log'!L56)</f>
        <v/>
      </c>
      <c r="F55" s="39">
        <f>IF('Submittal Log'!M56="","",'Submittal Log'!M56)</f>
        <v/>
      </c>
      <c r="G55" s="40">
        <f>IF('Submittal Log'!N56="","",'Submittal Log'!N56)</f>
        <v/>
      </c>
      <c r="H55" s="40">
        <f>IF('Submittal Log'!O56="","",'Submittal Log'!O56)</f>
        <v/>
      </c>
      <c r="I55" s="41">
        <f>IF(H55="","",H55-TODAY())</f>
        <v/>
      </c>
      <c r="J55" s="40">
        <f>IF('Submittal Log'!P56="","",'Submittal Log'!P56)</f>
        <v/>
      </c>
      <c r="K55" s="40">
        <f>IF('Submittal Log'!Q56="","",'Submittal Log'!Q56)</f>
        <v/>
      </c>
      <c r="L55" s="38">
        <f>IF('Submittal Log'!U56="","",'Submittal Log'!U56)</f>
        <v/>
      </c>
    </row>
    <row r="56">
      <c r="A56" s="38">
        <f>IF('Submittal Log'!A57="","",'Submittal Log'!A57)</f>
        <v/>
      </c>
      <c r="B56" s="38">
        <f>IF('Submittal Log'!C57="","",'Submittal Log'!C57)</f>
        <v/>
      </c>
      <c r="C56" s="38">
        <f>IF('Submittal Log'!G57="","",'Submittal Log'!G57)</f>
        <v/>
      </c>
      <c r="D56" s="38">
        <f>IF('Submittal Log'!J57="","",'Submittal Log'!J57)</f>
        <v/>
      </c>
      <c r="E56" s="39">
        <f>IF('Submittal Log'!L57="","",'Submittal Log'!L57)</f>
        <v/>
      </c>
      <c r="F56" s="39">
        <f>IF('Submittal Log'!M57="","",'Submittal Log'!M57)</f>
        <v/>
      </c>
      <c r="G56" s="40">
        <f>IF('Submittal Log'!N57="","",'Submittal Log'!N57)</f>
        <v/>
      </c>
      <c r="H56" s="40">
        <f>IF('Submittal Log'!O57="","",'Submittal Log'!O57)</f>
        <v/>
      </c>
      <c r="I56" s="41">
        <f>IF(H56="","",H56-TODAY())</f>
        <v/>
      </c>
      <c r="J56" s="40">
        <f>IF('Submittal Log'!P57="","",'Submittal Log'!P57)</f>
        <v/>
      </c>
      <c r="K56" s="40">
        <f>IF('Submittal Log'!Q57="","",'Submittal Log'!Q57)</f>
        <v/>
      </c>
      <c r="L56" s="38">
        <f>IF('Submittal Log'!U57="","",'Submittal Log'!U57)</f>
        <v/>
      </c>
    </row>
    <row r="57">
      <c r="A57" s="38">
        <f>IF('Submittal Log'!A58="","",'Submittal Log'!A58)</f>
        <v/>
      </c>
      <c r="B57" s="38">
        <f>IF('Submittal Log'!C58="","",'Submittal Log'!C58)</f>
        <v/>
      </c>
      <c r="C57" s="38">
        <f>IF('Submittal Log'!G58="","",'Submittal Log'!G58)</f>
        <v/>
      </c>
      <c r="D57" s="38">
        <f>IF('Submittal Log'!J58="","",'Submittal Log'!J58)</f>
        <v/>
      </c>
      <c r="E57" s="39">
        <f>IF('Submittal Log'!L58="","",'Submittal Log'!L58)</f>
        <v/>
      </c>
      <c r="F57" s="39">
        <f>IF('Submittal Log'!M58="","",'Submittal Log'!M58)</f>
        <v/>
      </c>
      <c r="G57" s="40">
        <f>IF('Submittal Log'!N58="","",'Submittal Log'!N58)</f>
        <v/>
      </c>
      <c r="H57" s="40">
        <f>IF('Submittal Log'!O58="","",'Submittal Log'!O58)</f>
        <v/>
      </c>
      <c r="I57" s="41">
        <f>IF(H57="","",H57-TODAY())</f>
        <v/>
      </c>
      <c r="J57" s="40">
        <f>IF('Submittal Log'!P58="","",'Submittal Log'!P58)</f>
        <v/>
      </c>
      <c r="K57" s="40">
        <f>IF('Submittal Log'!Q58="","",'Submittal Log'!Q58)</f>
        <v/>
      </c>
      <c r="L57" s="38">
        <f>IF('Submittal Log'!U58="","",'Submittal Log'!U58)</f>
        <v/>
      </c>
    </row>
    <row r="58">
      <c r="A58" s="38">
        <f>IF('Submittal Log'!A59="","",'Submittal Log'!A59)</f>
        <v/>
      </c>
      <c r="B58" s="38">
        <f>IF('Submittal Log'!C59="","",'Submittal Log'!C59)</f>
        <v/>
      </c>
      <c r="C58" s="38">
        <f>IF('Submittal Log'!G59="","",'Submittal Log'!G59)</f>
        <v/>
      </c>
      <c r="D58" s="38">
        <f>IF('Submittal Log'!J59="","",'Submittal Log'!J59)</f>
        <v/>
      </c>
      <c r="E58" s="39">
        <f>IF('Submittal Log'!L59="","",'Submittal Log'!L59)</f>
        <v/>
      </c>
      <c r="F58" s="39">
        <f>IF('Submittal Log'!M59="","",'Submittal Log'!M59)</f>
        <v/>
      </c>
      <c r="G58" s="40">
        <f>IF('Submittal Log'!N59="","",'Submittal Log'!N59)</f>
        <v/>
      </c>
      <c r="H58" s="40">
        <f>IF('Submittal Log'!O59="","",'Submittal Log'!O59)</f>
        <v/>
      </c>
      <c r="I58" s="41">
        <f>IF(H58="","",H58-TODAY())</f>
        <v/>
      </c>
      <c r="J58" s="40">
        <f>IF('Submittal Log'!P59="","",'Submittal Log'!P59)</f>
        <v/>
      </c>
      <c r="K58" s="40">
        <f>IF('Submittal Log'!Q59="","",'Submittal Log'!Q59)</f>
        <v/>
      </c>
      <c r="L58" s="38">
        <f>IF('Submittal Log'!U59="","",'Submittal Log'!U59)</f>
        <v/>
      </c>
    </row>
    <row r="59">
      <c r="A59" s="38">
        <f>IF('Submittal Log'!A60="","",'Submittal Log'!A60)</f>
        <v/>
      </c>
      <c r="B59" s="38">
        <f>IF('Submittal Log'!C60="","",'Submittal Log'!C60)</f>
        <v/>
      </c>
      <c r="C59" s="38">
        <f>IF('Submittal Log'!G60="","",'Submittal Log'!G60)</f>
        <v/>
      </c>
      <c r="D59" s="38">
        <f>IF('Submittal Log'!J60="","",'Submittal Log'!J60)</f>
        <v/>
      </c>
      <c r="E59" s="39">
        <f>IF('Submittal Log'!L60="","",'Submittal Log'!L60)</f>
        <v/>
      </c>
      <c r="F59" s="39">
        <f>IF('Submittal Log'!M60="","",'Submittal Log'!M60)</f>
        <v/>
      </c>
      <c r="G59" s="40">
        <f>IF('Submittal Log'!N60="","",'Submittal Log'!N60)</f>
        <v/>
      </c>
      <c r="H59" s="40">
        <f>IF('Submittal Log'!O60="","",'Submittal Log'!O60)</f>
        <v/>
      </c>
      <c r="I59" s="41">
        <f>IF(H59="","",H59-TODAY())</f>
        <v/>
      </c>
      <c r="J59" s="40">
        <f>IF('Submittal Log'!P60="","",'Submittal Log'!P60)</f>
        <v/>
      </c>
      <c r="K59" s="40">
        <f>IF('Submittal Log'!Q60="","",'Submittal Log'!Q60)</f>
        <v/>
      </c>
      <c r="L59" s="38">
        <f>IF('Submittal Log'!U60="","",'Submittal Log'!U60)</f>
        <v/>
      </c>
    </row>
    <row r="60">
      <c r="A60" s="38">
        <f>IF('Submittal Log'!A61="","",'Submittal Log'!A61)</f>
        <v/>
      </c>
      <c r="B60" s="38">
        <f>IF('Submittal Log'!C61="","",'Submittal Log'!C61)</f>
        <v/>
      </c>
      <c r="C60" s="38">
        <f>IF('Submittal Log'!G61="","",'Submittal Log'!G61)</f>
        <v/>
      </c>
      <c r="D60" s="38">
        <f>IF('Submittal Log'!J61="","",'Submittal Log'!J61)</f>
        <v/>
      </c>
      <c r="E60" s="39">
        <f>IF('Submittal Log'!L61="","",'Submittal Log'!L61)</f>
        <v/>
      </c>
      <c r="F60" s="39">
        <f>IF('Submittal Log'!M61="","",'Submittal Log'!M61)</f>
        <v/>
      </c>
      <c r="G60" s="40">
        <f>IF('Submittal Log'!N61="","",'Submittal Log'!N61)</f>
        <v/>
      </c>
      <c r="H60" s="40">
        <f>IF('Submittal Log'!O61="","",'Submittal Log'!O61)</f>
        <v/>
      </c>
      <c r="I60" s="41">
        <f>IF(H60="","",H60-TODAY())</f>
        <v/>
      </c>
      <c r="J60" s="40">
        <f>IF('Submittal Log'!P61="","",'Submittal Log'!P61)</f>
        <v/>
      </c>
      <c r="K60" s="40">
        <f>IF('Submittal Log'!Q61="","",'Submittal Log'!Q61)</f>
        <v/>
      </c>
      <c r="L60" s="38">
        <f>IF('Submittal Log'!U61="","",'Submittal Log'!U61)</f>
        <v/>
      </c>
    </row>
    <row r="61">
      <c r="A61" s="38">
        <f>IF('Submittal Log'!A62="","",'Submittal Log'!A62)</f>
        <v/>
      </c>
      <c r="B61" s="38">
        <f>IF('Submittal Log'!C62="","",'Submittal Log'!C62)</f>
        <v/>
      </c>
      <c r="C61" s="38">
        <f>IF('Submittal Log'!G62="","",'Submittal Log'!G62)</f>
        <v/>
      </c>
      <c r="D61" s="38">
        <f>IF('Submittal Log'!J62="","",'Submittal Log'!J62)</f>
        <v/>
      </c>
      <c r="E61" s="39">
        <f>IF('Submittal Log'!L62="","",'Submittal Log'!L62)</f>
        <v/>
      </c>
      <c r="F61" s="39">
        <f>IF('Submittal Log'!M62="","",'Submittal Log'!M62)</f>
        <v/>
      </c>
      <c r="G61" s="40">
        <f>IF('Submittal Log'!N62="","",'Submittal Log'!N62)</f>
        <v/>
      </c>
      <c r="H61" s="40">
        <f>IF('Submittal Log'!O62="","",'Submittal Log'!O62)</f>
        <v/>
      </c>
      <c r="I61" s="41">
        <f>IF(H61="","",H61-TODAY())</f>
        <v/>
      </c>
      <c r="J61" s="40">
        <f>IF('Submittal Log'!P62="","",'Submittal Log'!P62)</f>
        <v/>
      </c>
      <c r="K61" s="40">
        <f>IF('Submittal Log'!Q62="","",'Submittal Log'!Q62)</f>
        <v/>
      </c>
      <c r="L61" s="38">
        <f>IF('Submittal Log'!U62="","",'Submittal Log'!U62)</f>
        <v/>
      </c>
    </row>
    <row r="62">
      <c r="A62" s="38">
        <f>IF('Submittal Log'!A63="","",'Submittal Log'!A63)</f>
        <v/>
      </c>
      <c r="B62" s="38">
        <f>IF('Submittal Log'!C63="","",'Submittal Log'!C63)</f>
        <v/>
      </c>
      <c r="C62" s="38">
        <f>IF('Submittal Log'!G63="","",'Submittal Log'!G63)</f>
        <v/>
      </c>
      <c r="D62" s="38">
        <f>IF('Submittal Log'!J63="","",'Submittal Log'!J63)</f>
        <v/>
      </c>
      <c r="E62" s="39">
        <f>IF('Submittal Log'!L63="","",'Submittal Log'!L63)</f>
        <v/>
      </c>
      <c r="F62" s="39">
        <f>IF('Submittal Log'!M63="","",'Submittal Log'!M63)</f>
        <v/>
      </c>
      <c r="G62" s="40">
        <f>IF('Submittal Log'!N63="","",'Submittal Log'!N63)</f>
        <v/>
      </c>
      <c r="H62" s="40">
        <f>IF('Submittal Log'!O63="","",'Submittal Log'!O63)</f>
        <v/>
      </c>
      <c r="I62" s="41">
        <f>IF(H62="","",H62-TODAY())</f>
        <v/>
      </c>
      <c r="J62" s="40">
        <f>IF('Submittal Log'!P63="","",'Submittal Log'!P63)</f>
        <v/>
      </c>
      <c r="K62" s="40">
        <f>IF('Submittal Log'!Q63="","",'Submittal Log'!Q63)</f>
        <v/>
      </c>
      <c r="L62" s="38">
        <f>IF('Submittal Log'!U63="","",'Submittal Log'!U63)</f>
        <v/>
      </c>
    </row>
    <row r="63">
      <c r="A63" s="38">
        <f>IF('Submittal Log'!A64="","",'Submittal Log'!A64)</f>
        <v/>
      </c>
      <c r="B63" s="38">
        <f>IF('Submittal Log'!C64="","",'Submittal Log'!C64)</f>
        <v/>
      </c>
      <c r="C63" s="38">
        <f>IF('Submittal Log'!G64="","",'Submittal Log'!G64)</f>
        <v/>
      </c>
      <c r="D63" s="38">
        <f>IF('Submittal Log'!J64="","",'Submittal Log'!J64)</f>
        <v/>
      </c>
      <c r="E63" s="39">
        <f>IF('Submittal Log'!L64="","",'Submittal Log'!L64)</f>
        <v/>
      </c>
      <c r="F63" s="39">
        <f>IF('Submittal Log'!M64="","",'Submittal Log'!M64)</f>
        <v/>
      </c>
      <c r="G63" s="40">
        <f>IF('Submittal Log'!N64="","",'Submittal Log'!N64)</f>
        <v/>
      </c>
      <c r="H63" s="40">
        <f>IF('Submittal Log'!O64="","",'Submittal Log'!O64)</f>
        <v/>
      </c>
      <c r="I63" s="41">
        <f>IF(H63="","",H63-TODAY())</f>
        <v/>
      </c>
      <c r="J63" s="40">
        <f>IF('Submittal Log'!P64="","",'Submittal Log'!P64)</f>
        <v/>
      </c>
      <c r="K63" s="40">
        <f>IF('Submittal Log'!Q64="","",'Submittal Log'!Q64)</f>
        <v/>
      </c>
      <c r="L63" s="38">
        <f>IF('Submittal Log'!U64="","",'Submittal Log'!U64)</f>
        <v/>
      </c>
    </row>
    <row r="64">
      <c r="A64" s="38">
        <f>IF('Submittal Log'!A65="","",'Submittal Log'!A65)</f>
        <v/>
      </c>
      <c r="B64" s="38">
        <f>IF('Submittal Log'!C65="","",'Submittal Log'!C65)</f>
        <v/>
      </c>
      <c r="C64" s="38">
        <f>IF('Submittal Log'!G65="","",'Submittal Log'!G65)</f>
        <v/>
      </c>
      <c r="D64" s="38">
        <f>IF('Submittal Log'!J65="","",'Submittal Log'!J65)</f>
        <v/>
      </c>
      <c r="E64" s="39">
        <f>IF('Submittal Log'!L65="","",'Submittal Log'!L65)</f>
        <v/>
      </c>
      <c r="F64" s="39">
        <f>IF('Submittal Log'!M65="","",'Submittal Log'!M65)</f>
        <v/>
      </c>
      <c r="G64" s="40">
        <f>IF('Submittal Log'!N65="","",'Submittal Log'!N65)</f>
        <v/>
      </c>
      <c r="H64" s="40">
        <f>IF('Submittal Log'!O65="","",'Submittal Log'!O65)</f>
        <v/>
      </c>
      <c r="I64" s="41">
        <f>IF(H64="","",H64-TODAY())</f>
        <v/>
      </c>
      <c r="J64" s="40">
        <f>IF('Submittal Log'!P65="","",'Submittal Log'!P65)</f>
        <v/>
      </c>
      <c r="K64" s="40">
        <f>IF('Submittal Log'!Q65="","",'Submittal Log'!Q65)</f>
        <v/>
      </c>
      <c r="L64" s="38">
        <f>IF('Submittal Log'!U65="","",'Submittal Log'!U65)</f>
        <v/>
      </c>
    </row>
    <row r="65">
      <c r="A65" s="38">
        <f>IF('Submittal Log'!A66="","",'Submittal Log'!A66)</f>
        <v/>
      </c>
      <c r="B65" s="38">
        <f>IF('Submittal Log'!C66="","",'Submittal Log'!C66)</f>
        <v/>
      </c>
      <c r="C65" s="38">
        <f>IF('Submittal Log'!G66="","",'Submittal Log'!G66)</f>
        <v/>
      </c>
      <c r="D65" s="38">
        <f>IF('Submittal Log'!J66="","",'Submittal Log'!J66)</f>
        <v/>
      </c>
      <c r="E65" s="39">
        <f>IF('Submittal Log'!L66="","",'Submittal Log'!L66)</f>
        <v/>
      </c>
      <c r="F65" s="39">
        <f>IF('Submittal Log'!M66="","",'Submittal Log'!M66)</f>
        <v/>
      </c>
      <c r="G65" s="40">
        <f>IF('Submittal Log'!N66="","",'Submittal Log'!N66)</f>
        <v/>
      </c>
      <c r="H65" s="40">
        <f>IF('Submittal Log'!O66="","",'Submittal Log'!O66)</f>
        <v/>
      </c>
      <c r="I65" s="41">
        <f>IF(H65="","",H65-TODAY())</f>
        <v/>
      </c>
      <c r="J65" s="40">
        <f>IF('Submittal Log'!P66="","",'Submittal Log'!P66)</f>
        <v/>
      </c>
      <c r="K65" s="40">
        <f>IF('Submittal Log'!Q66="","",'Submittal Log'!Q66)</f>
        <v/>
      </c>
      <c r="L65" s="38">
        <f>IF('Submittal Log'!U66="","",'Submittal Log'!U66)</f>
        <v/>
      </c>
    </row>
    <row r="66">
      <c r="A66" s="38">
        <f>IF('Submittal Log'!A67="","",'Submittal Log'!A67)</f>
        <v/>
      </c>
      <c r="B66" s="38">
        <f>IF('Submittal Log'!C67="","",'Submittal Log'!C67)</f>
        <v/>
      </c>
      <c r="C66" s="38">
        <f>IF('Submittal Log'!G67="","",'Submittal Log'!G67)</f>
        <v/>
      </c>
      <c r="D66" s="38">
        <f>IF('Submittal Log'!J67="","",'Submittal Log'!J67)</f>
        <v/>
      </c>
      <c r="E66" s="39">
        <f>IF('Submittal Log'!L67="","",'Submittal Log'!L67)</f>
        <v/>
      </c>
      <c r="F66" s="39">
        <f>IF('Submittal Log'!M67="","",'Submittal Log'!M67)</f>
        <v/>
      </c>
      <c r="G66" s="40">
        <f>IF('Submittal Log'!N67="","",'Submittal Log'!N67)</f>
        <v/>
      </c>
      <c r="H66" s="40">
        <f>IF('Submittal Log'!O67="","",'Submittal Log'!O67)</f>
        <v/>
      </c>
      <c r="I66" s="41">
        <f>IF(H66="","",H66-TODAY())</f>
        <v/>
      </c>
      <c r="J66" s="40">
        <f>IF('Submittal Log'!P67="","",'Submittal Log'!P67)</f>
        <v/>
      </c>
      <c r="K66" s="40">
        <f>IF('Submittal Log'!Q67="","",'Submittal Log'!Q67)</f>
        <v/>
      </c>
      <c r="L66" s="38">
        <f>IF('Submittal Log'!U67="","",'Submittal Log'!U67)</f>
        <v/>
      </c>
    </row>
    <row r="67">
      <c r="A67" s="38">
        <f>IF('Submittal Log'!A68="","",'Submittal Log'!A68)</f>
        <v/>
      </c>
      <c r="B67" s="38">
        <f>IF('Submittal Log'!C68="","",'Submittal Log'!C68)</f>
        <v/>
      </c>
      <c r="C67" s="38">
        <f>IF('Submittal Log'!G68="","",'Submittal Log'!G68)</f>
        <v/>
      </c>
      <c r="D67" s="38">
        <f>IF('Submittal Log'!J68="","",'Submittal Log'!J68)</f>
        <v/>
      </c>
      <c r="E67" s="39">
        <f>IF('Submittal Log'!L68="","",'Submittal Log'!L68)</f>
        <v/>
      </c>
      <c r="F67" s="39">
        <f>IF('Submittal Log'!M68="","",'Submittal Log'!M68)</f>
        <v/>
      </c>
      <c r="G67" s="40">
        <f>IF('Submittal Log'!N68="","",'Submittal Log'!N68)</f>
        <v/>
      </c>
      <c r="H67" s="40">
        <f>IF('Submittal Log'!O68="","",'Submittal Log'!O68)</f>
        <v/>
      </c>
      <c r="I67" s="41">
        <f>IF(H67="","",H67-TODAY())</f>
        <v/>
      </c>
      <c r="J67" s="40">
        <f>IF('Submittal Log'!P68="","",'Submittal Log'!P68)</f>
        <v/>
      </c>
      <c r="K67" s="40">
        <f>IF('Submittal Log'!Q68="","",'Submittal Log'!Q68)</f>
        <v/>
      </c>
      <c r="L67" s="38">
        <f>IF('Submittal Log'!U68="","",'Submittal Log'!U68)</f>
        <v/>
      </c>
    </row>
    <row r="68">
      <c r="A68" s="38">
        <f>IF('Submittal Log'!A69="","",'Submittal Log'!A69)</f>
        <v/>
      </c>
      <c r="B68" s="38">
        <f>IF('Submittal Log'!C69="","",'Submittal Log'!C69)</f>
        <v/>
      </c>
      <c r="C68" s="38">
        <f>IF('Submittal Log'!G69="","",'Submittal Log'!G69)</f>
        <v/>
      </c>
      <c r="D68" s="38">
        <f>IF('Submittal Log'!J69="","",'Submittal Log'!J69)</f>
        <v/>
      </c>
      <c r="E68" s="39">
        <f>IF('Submittal Log'!L69="","",'Submittal Log'!L69)</f>
        <v/>
      </c>
      <c r="F68" s="39">
        <f>IF('Submittal Log'!M69="","",'Submittal Log'!M69)</f>
        <v/>
      </c>
      <c r="G68" s="40">
        <f>IF('Submittal Log'!N69="","",'Submittal Log'!N69)</f>
        <v/>
      </c>
      <c r="H68" s="40">
        <f>IF('Submittal Log'!O69="","",'Submittal Log'!O69)</f>
        <v/>
      </c>
      <c r="I68" s="41">
        <f>IF(H68="","",H68-TODAY())</f>
        <v/>
      </c>
      <c r="J68" s="40">
        <f>IF('Submittal Log'!P69="","",'Submittal Log'!P69)</f>
        <v/>
      </c>
      <c r="K68" s="40">
        <f>IF('Submittal Log'!Q69="","",'Submittal Log'!Q69)</f>
        <v/>
      </c>
      <c r="L68" s="38">
        <f>IF('Submittal Log'!U69="","",'Submittal Log'!U69)</f>
        <v/>
      </c>
    </row>
    <row r="69">
      <c r="A69" s="38">
        <f>IF('Submittal Log'!A70="","",'Submittal Log'!A70)</f>
        <v/>
      </c>
      <c r="B69" s="38">
        <f>IF('Submittal Log'!C70="","",'Submittal Log'!C70)</f>
        <v/>
      </c>
      <c r="C69" s="38">
        <f>IF('Submittal Log'!G70="","",'Submittal Log'!G70)</f>
        <v/>
      </c>
      <c r="D69" s="38">
        <f>IF('Submittal Log'!J70="","",'Submittal Log'!J70)</f>
        <v/>
      </c>
      <c r="E69" s="39">
        <f>IF('Submittal Log'!L70="","",'Submittal Log'!L70)</f>
        <v/>
      </c>
      <c r="F69" s="39">
        <f>IF('Submittal Log'!M70="","",'Submittal Log'!M70)</f>
        <v/>
      </c>
      <c r="G69" s="40">
        <f>IF('Submittal Log'!N70="","",'Submittal Log'!N70)</f>
        <v/>
      </c>
      <c r="H69" s="40">
        <f>IF('Submittal Log'!O70="","",'Submittal Log'!O70)</f>
        <v/>
      </c>
      <c r="I69" s="41">
        <f>IF(H69="","",H69-TODAY())</f>
        <v/>
      </c>
      <c r="J69" s="40">
        <f>IF('Submittal Log'!P70="","",'Submittal Log'!P70)</f>
        <v/>
      </c>
      <c r="K69" s="40">
        <f>IF('Submittal Log'!Q70="","",'Submittal Log'!Q70)</f>
        <v/>
      </c>
      <c r="L69" s="38">
        <f>IF('Submittal Log'!U70="","",'Submittal Log'!U70)</f>
        <v/>
      </c>
    </row>
    <row r="70">
      <c r="A70" s="38">
        <f>IF('Submittal Log'!A71="","",'Submittal Log'!A71)</f>
        <v/>
      </c>
      <c r="B70" s="38">
        <f>IF('Submittal Log'!C71="","",'Submittal Log'!C71)</f>
        <v/>
      </c>
      <c r="C70" s="38">
        <f>IF('Submittal Log'!G71="","",'Submittal Log'!G71)</f>
        <v/>
      </c>
      <c r="D70" s="38">
        <f>IF('Submittal Log'!J71="","",'Submittal Log'!J71)</f>
        <v/>
      </c>
      <c r="E70" s="39">
        <f>IF('Submittal Log'!L71="","",'Submittal Log'!L71)</f>
        <v/>
      </c>
      <c r="F70" s="39">
        <f>IF('Submittal Log'!M71="","",'Submittal Log'!M71)</f>
        <v/>
      </c>
      <c r="G70" s="40">
        <f>IF('Submittal Log'!N71="","",'Submittal Log'!N71)</f>
        <v/>
      </c>
      <c r="H70" s="40">
        <f>IF('Submittal Log'!O71="","",'Submittal Log'!O71)</f>
        <v/>
      </c>
      <c r="I70" s="41">
        <f>IF(H70="","",H70-TODAY())</f>
        <v/>
      </c>
      <c r="J70" s="40">
        <f>IF('Submittal Log'!P71="","",'Submittal Log'!P71)</f>
        <v/>
      </c>
      <c r="K70" s="40">
        <f>IF('Submittal Log'!Q71="","",'Submittal Log'!Q71)</f>
        <v/>
      </c>
      <c r="L70" s="38">
        <f>IF('Submittal Log'!U71="","",'Submittal Log'!U71)</f>
        <v/>
      </c>
    </row>
    <row r="71">
      <c r="A71" s="38">
        <f>IF('Submittal Log'!A72="","",'Submittal Log'!A72)</f>
        <v/>
      </c>
      <c r="B71" s="38">
        <f>IF('Submittal Log'!C72="","",'Submittal Log'!C72)</f>
        <v/>
      </c>
      <c r="C71" s="38">
        <f>IF('Submittal Log'!G72="","",'Submittal Log'!G72)</f>
        <v/>
      </c>
      <c r="D71" s="38">
        <f>IF('Submittal Log'!J72="","",'Submittal Log'!J72)</f>
        <v/>
      </c>
      <c r="E71" s="39">
        <f>IF('Submittal Log'!L72="","",'Submittal Log'!L72)</f>
        <v/>
      </c>
      <c r="F71" s="39">
        <f>IF('Submittal Log'!M72="","",'Submittal Log'!M72)</f>
        <v/>
      </c>
      <c r="G71" s="40">
        <f>IF('Submittal Log'!N72="","",'Submittal Log'!N72)</f>
        <v/>
      </c>
      <c r="H71" s="40">
        <f>IF('Submittal Log'!O72="","",'Submittal Log'!O72)</f>
        <v/>
      </c>
      <c r="I71" s="41">
        <f>IF(H71="","",H71-TODAY())</f>
        <v/>
      </c>
      <c r="J71" s="40">
        <f>IF('Submittal Log'!P72="","",'Submittal Log'!P72)</f>
        <v/>
      </c>
      <c r="K71" s="40">
        <f>IF('Submittal Log'!Q72="","",'Submittal Log'!Q72)</f>
        <v/>
      </c>
      <c r="L71" s="38">
        <f>IF('Submittal Log'!U72="","",'Submittal Log'!U72)</f>
        <v/>
      </c>
    </row>
    <row r="72">
      <c r="A72" s="38">
        <f>IF('Submittal Log'!A73="","",'Submittal Log'!A73)</f>
        <v/>
      </c>
      <c r="B72" s="38">
        <f>IF('Submittal Log'!C73="","",'Submittal Log'!C73)</f>
        <v/>
      </c>
      <c r="C72" s="38">
        <f>IF('Submittal Log'!G73="","",'Submittal Log'!G73)</f>
        <v/>
      </c>
      <c r="D72" s="38">
        <f>IF('Submittal Log'!J73="","",'Submittal Log'!J73)</f>
        <v/>
      </c>
      <c r="E72" s="39">
        <f>IF('Submittal Log'!L73="","",'Submittal Log'!L73)</f>
        <v/>
      </c>
      <c r="F72" s="39">
        <f>IF('Submittal Log'!M73="","",'Submittal Log'!M73)</f>
        <v/>
      </c>
      <c r="G72" s="40">
        <f>IF('Submittal Log'!N73="","",'Submittal Log'!N73)</f>
        <v/>
      </c>
      <c r="H72" s="40">
        <f>IF('Submittal Log'!O73="","",'Submittal Log'!O73)</f>
        <v/>
      </c>
      <c r="I72" s="41">
        <f>IF(H72="","",H72-TODAY())</f>
        <v/>
      </c>
      <c r="J72" s="40">
        <f>IF('Submittal Log'!P73="","",'Submittal Log'!P73)</f>
        <v/>
      </c>
      <c r="K72" s="40">
        <f>IF('Submittal Log'!Q73="","",'Submittal Log'!Q73)</f>
        <v/>
      </c>
      <c r="L72" s="38">
        <f>IF('Submittal Log'!U73="","",'Submittal Log'!U73)</f>
        <v/>
      </c>
    </row>
    <row r="73">
      <c r="A73" s="38">
        <f>IF('Submittal Log'!A74="","",'Submittal Log'!A74)</f>
        <v/>
      </c>
      <c r="B73" s="38">
        <f>IF('Submittal Log'!C74="","",'Submittal Log'!C74)</f>
        <v/>
      </c>
      <c r="C73" s="38">
        <f>IF('Submittal Log'!G74="","",'Submittal Log'!G74)</f>
        <v/>
      </c>
      <c r="D73" s="38">
        <f>IF('Submittal Log'!J74="","",'Submittal Log'!J74)</f>
        <v/>
      </c>
      <c r="E73" s="39">
        <f>IF('Submittal Log'!L74="","",'Submittal Log'!L74)</f>
        <v/>
      </c>
      <c r="F73" s="39">
        <f>IF('Submittal Log'!M74="","",'Submittal Log'!M74)</f>
        <v/>
      </c>
      <c r="G73" s="40">
        <f>IF('Submittal Log'!N74="","",'Submittal Log'!N74)</f>
        <v/>
      </c>
      <c r="H73" s="40">
        <f>IF('Submittal Log'!O74="","",'Submittal Log'!O74)</f>
        <v/>
      </c>
      <c r="I73" s="41">
        <f>IF(H73="","",H73-TODAY())</f>
        <v/>
      </c>
      <c r="J73" s="40">
        <f>IF('Submittal Log'!P74="","",'Submittal Log'!P74)</f>
        <v/>
      </c>
      <c r="K73" s="40">
        <f>IF('Submittal Log'!Q74="","",'Submittal Log'!Q74)</f>
        <v/>
      </c>
      <c r="L73" s="38">
        <f>IF('Submittal Log'!U74="","",'Submittal Log'!U74)</f>
        <v/>
      </c>
    </row>
    <row r="74">
      <c r="A74" s="38">
        <f>IF('Submittal Log'!A75="","",'Submittal Log'!A75)</f>
        <v/>
      </c>
      <c r="B74" s="38">
        <f>IF('Submittal Log'!C75="","",'Submittal Log'!C75)</f>
        <v/>
      </c>
      <c r="C74" s="38">
        <f>IF('Submittal Log'!G75="","",'Submittal Log'!G75)</f>
        <v/>
      </c>
      <c r="D74" s="38">
        <f>IF('Submittal Log'!J75="","",'Submittal Log'!J75)</f>
        <v/>
      </c>
      <c r="E74" s="39">
        <f>IF('Submittal Log'!L75="","",'Submittal Log'!L75)</f>
        <v/>
      </c>
      <c r="F74" s="39">
        <f>IF('Submittal Log'!M75="","",'Submittal Log'!M75)</f>
        <v/>
      </c>
      <c r="G74" s="40">
        <f>IF('Submittal Log'!N75="","",'Submittal Log'!N75)</f>
        <v/>
      </c>
      <c r="H74" s="40">
        <f>IF('Submittal Log'!O75="","",'Submittal Log'!O75)</f>
        <v/>
      </c>
      <c r="I74" s="41">
        <f>IF(H74="","",H74-TODAY())</f>
        <v/>
      </c>
      <c r="J74" s="40">
        <f>IF('Submittal Log'!P75="","",'Submittal Log'!P75)</f>
        <v/>
      </c>
      <c r="K74" s="40">
        <f>IF('Submittal Log'!Q75="","",'Submittal Log'!Q75)</f>
        <v/>
      </c>
      <c r="L74" s="38">
        <f>IF('Submittal Log'!U75="","",'Submittal Log'!U75)</f>
        <v/>
      </c>
    </row>
    <row r="75">
      <c r="A75" s="38">
        <f>IF('Submittal Log'!A76="","",'Submittal Log'!A76)</f>
        <v/>
      </c>
      <c r="B75" s="38">
        <f>IF('Submittal Log'!C76="","",'Submittal Log'!C76)</f>
        <v/>
      </c>
      <c r="C75" s="38">
        <f>IF('Submittal Log'!G76="","",'Submittal Log'!G76)</f>
        <v/>
      </c>
      <c r="D75" s="38">
        <f>IF('Submittal Log'!J76="","",'Submittal Log'!J76)</f>
        <v/>
      </c>
      <c r="E75" s="39">
        <f>IF('Submittal Log'!L76="","",'Submittal Log'!L76)</f>
        <v/>
      </c>
      <c r="F75" s="39">
        <f>IF('Submittal Log'!M76="","",'Submittal Log'!M76)</f>
        <v/>
      </c>
      <c r="G75" s="40">
        <f>IF('Submittal Log'!N76="","",'Submittal Log'!N76)</f>
        <v/>
      </c>
      <c r="H75" s="40">
        <f>IF('Submittal Log'!O76="","",'Submittal Log'!O76)</f>
        <v/>
      </c>
      <c r="I75" s="41">
        <f>IF(H75="","",H75-TODAY())</f>
        <v/>
      </c>
      <c r="J75" s="40">
        <f>IF('Submittal Log'!P76="","",'Submittal Log'!P76)</f>
        <v/>
      </c>
      <c r="K75" s="40">
        <f>IF('Submittal Log'!Q76="","",'Submittal Log'!Q76)</f>
        <v/>
      </c>
      <c r="L75" s="38">
        <f>IF('Submittal Log'!U76="","",'Submittal Log'!U76)</f>
        <v/>
      </c>
    </row>
    <row r="76">
      <c r="A76" s="38">
        <f>IF('Submittal Log'!A77="","",'Submittal Log'!A77)</f>
        <v/>
      </c>
      <c r="B76" s="38">
        <f>IF('Submittal Log'!C77="","",'Submittal Log'!C77)</f>
        <v/>
      </c>
      <c r="C76" s="38">
        <f>IF('Submittal Log'!G77="","",'Submittal Log'!G77)</f>
        <v/>
      </c>
      <c r="D76" s="38">
        <f>IF('Submittal Log'!J77="","",'Submittal Log'!J77)</f>
        <v/>
      </c>
      <c r="E76" s="39">
        <f>IF('Submittal Log'!L77="","",'Submittal Log'!L77)</f>
        <v/>
      </c>
      <c r="F76" s="39">
        <f>IF('Submittal Log'!M77="","",'Submittal Log'!M77)</f>
        <v/>
      </c>
      <c r="G76" s="40">
        <f>IF('Submittal Log'!N77="","",'Submittal Log'!N77)</f>
        <v/>
      </c>
      <c r="H76" s="40">
        <f>IF('Submittal Log'!O77="","",'Submittal Log'!O77)</f>
        <v/>
      </c>
      <c r="I76" s="41">
        <f>IF(H76="","",H76-TODAY())</f>
        <v/>
      </c>
      <c r="J76" s="40">
        <f>IF('Submittal Log'!P77="","",'Submittal Log'!P77)</f>
        <v/>
      </c>
      <c r="K76" s="40">
        <f>IF('Submittal Log'!Q77="","",'Submittal Log'!Q77)</f>
        <v/>
      </c>
      <c r="L76" s="38">
        <f>IF('Submittal Log'!U77="","",'Submittal Log'!U77)</f>
        <v/>
      </c>
    </row>
    <row r="77">
      <c r="A77" s="38">
        <f>IF('Submittal Log'!A78="","",'Submittal Log'!A78)</f>
        <v/>
      </c>
      <c r="B77" s="38">
        <f>IF('Submittal Log'!C78="","",'Submittal Log'!C78)</f>
        <v/>
      </c>
      <c r="C77" s="38">
        <f>IF('Submittal Log'!G78="","",'Submittal Log'!G78)</f>
        <v/>
      </c>
      <c r="D77" s="38">
        <f>IF('Submittal Log'!J78="","",'Submittal Log'!J78)</f>
        <v/>
      </c>
      <c r="E77" s="39">
        <f>IF('Submittal Log'!L78="","",'Submittal Log'!L78)</f>
        <v/>
      </c>
      <c r="F77" s="39">
        <f>IF('Submittal Log'!M78="","",'Submittal Log'!M78)</f>
        <v/>
      </c>
      <c r="G77" s="40">
        <f>IF('Submittal Log'!N78="","",'Submittal Log'!N78)</f>
        <v/>
      </c>
      <c r="H77" s="40">
        <f>IF('Submittal Log'!O78="","",'Submittal Log'!O78)</f>
        <v/>
      </c>
      <c r="I77" s="41">
        <f>IF(H77="","",H77-TODAY())</f>
        <v/>
      </c>
      <c r="J77" s="40">
        <f>IF('Submittal Log'!P78="","",'Submittal Log'!P78)</f>
        <v/>
      </c>
      <c r="K77" s="40">
        <f>IF('Submittal Log'!Q78="","",'Submittal Log'!Q78)</f>
        <v/>
      </c>
      <c r="L77" s="38">
        <f>IF('Submittal Log'!U78="","",'Submittal Log'!U78)</f>
        <v/>
      </c>
    </row>
    <row r="78">
      <c r="A78" s="38">
        <f>IF('Submittal Log'!A79="","",'Submittal Log'!A79)</f>
        <v/>
      </c>
      <c r="B78" s="38">
        <f>IF('Submittal Log'!C79="","",'Submittal Log'!C79)</f>
        <v/>
      </c>
      <c r="C78" s="38">
        <f>IF('Submittal Log'!G79="","",'Submittal Log'!G79)</f>
        <v/>
      </c>
      <c r="D78" s="38">
        <f>IF('Submittal Log'!J79="","",'Submittal Log'!J79)</f>
        <v/>
      </c>
      <c r="E78" s="39">
        <f>IF('Submittal Log'!L79="","",'Submittal Log'!L79)</f>
        <v/>
      </c>
      <c r="F78" s="39">
        <f>IF('Submittal Log'!M79="","",'Submittal Log'!M79)</f>
        <v/>
      </c>
      <c r="G78" s="40">
        <f>IF('Submittal Log'!N79="","",'Submittal Log'!N79)</f>
        <v/>
      </c>
      <c r="H78" s="40">
        <f>IF('Submittal Log'!O79="","",'Submittal Log'!O79)</f>
        <v/>
      </c>
      <c r="I78" s="41">
        <f>IF(H78="","",H78-TODAY())</f>
        <v/>
      </c>
      <c r="J78" s="40">
        <f>IF('Submittal Log'!P79="","",'Submittal Log'!P79)</f>
        <v/>
      </c>
      <c r="K78" s="40">
        <f>IF('Submittal Log'!Q79="","",'Submittal Log'!Q79)</f>
        <v/>
      </c>
      <c r="L78" s="38">
        <f>IF('Submittal Log'!U79="","",'Submittal Log'!U79)</f>
        <v/>
      </c>
    </row>
    <row r="79">
      <c r="A79" s="38">
        <f>IF('Submittal Log'!A80="","",'Submittal Log'!A80)</f>
        <v/>
      </c>
      <c r="B79" s="38">
        <f>IF('Submittal Log'!C80="","",'Submittal Log'!C80)</f>
        <v/>
      </c>
      <c r="C79" s="38">
        <f>IF('Submittal Log'!G80="","",'Submittal Log'!G80)</f>
        <v/>
      </c>
      <c r="D79" s="38">
        <f>IF('Submittal Log'!J80="","",'Submittal Log'!J80)</f>
        <v/>
      </c>
      <c r="E79" s="39">
        <f>IF('Submittal Log'!L80="","",'Submittal Log'!L80)</f>
        <v/>
      </c>
      <c r="F79" s="39">
        <f>IF('Submittal Log'!M80="","",'Submittal Log'!M80)</f>
        <v/>
      </c>
      <c r="G79" s="40">
        <f>IF('Submittal Log'!N80="","",'Submittal Log'!N80)</f>
        <v/>
      </c>
      <c r="H79" s="40">
        <f>IF('Submittal Log'!O80="","",'Submittal Log'!O80)</f>
        <v/>
      </c>
      <c r="I79" s="41">
        <f>IF(H79="","",H79-TODAY())</f>
        <v/>
      </c>
      <c r="J79" s="40">
        <f>IF('Submittal Log'!P80="","",'Submittal Log'!P80)</f>
        <v/>
      </c>
      <c r="K79" s="40">
        <f>IF('Submittal Log'!Q80="","",'Submittal Log'!Q80)</f>
        <v/>
      </c>
      <c r="L79" s="38">
        <f>IF('Submittal Log'!U80="","",'Submittal Log'!U80)</f>
        <v/>
      </c>
    </row>
    <row r="80">
      <c r="A80" s="38">
        <f>IF('Submittal Log'!A81="","",'Submittal Log'!A81)</f>
        <v/>
      </c>
      <c r="B80" s="38">
        <f>IF('Submittal Log'!C81="","",'Submittal Log'!C81)</f>
        <v/>
      </c>
      <c r="C80" s="38">
        <f>IF('Submittal Log'!G81="","",'Submittal Log'!G81)</f>
        <v/>
      </c>
      <c r="D80" s="38">
        <f>IF('Submittal Log'!J81="","",'Submittal Log'!J81)</f>
        <v/>
      </c>
      <c r="E80" s="39">
        <f>IF('Submittal Log'!L81="","",'Submittal Log'!L81)</f>
        <v/>
      </c>
      <c r="F80" s="39">
        <f>IF('Submittal Log'!M81="","",'Submittal Log'!M81)</f>
        <v/>
      </c>
      <c r="G80" s="40">
        <f>IF('Submittal Log'!N81="","",'Submittal Log'!N81)</f>
        <v/>
      </c>
      <c r="H80" s="40">
        <f>IF('Submittal Log'!O81="","",'Submittal Log'!O81)</f>
        <v/>
      </c>
      <c r="I80" s="41">
        <f>IF(H80="","",H80-TODAY())</f>
        <v/>
      </c>
      <c r="J80" s="40">
        <f>IF('Submittal Log'!P81="","",'Submittal Log'!P81)</f>
        <v/>
      </c>
      <c r="K80" s="40">
        <f>IF('Submittal Log'!Q81="","",'Submittal Log'!Q81)</f>
        <v/>
      </c>
      <c r="L80" s="38">
        <f>IF('Submittal Log'!U81="","",'Submittal Log'!U81)</f>
        <v/>
      </c>
    </row>
    <row r="81">
      <c r="A81" s="38">
        <f>IF('Submittal Log'!A82="","",'Submittal Log'!A82)</f>
        <v/>
      </c>
      <c r="B81" s="38">
        <f>IF('Submittal Log'!C82="","",'Submittal Log'!C82)</f>
        <v/>
      </c>
      <c r="C81" s="38">
        <f>IF('Submittal Log'!G82="","",'Submittal Log'!G82)</f>
        <v/>
      </c>
      <c r="D81" s="38">
        <f>IF('Submittal Log'!J82="","",'Submittal Log'!J82)</f>
        <v/>
      </c>
      <c r="E81" s="39">
        <f>IF('Submittal Log'!L82="","",'Submittal Log'!L82)</f>
        <v/>
      </c>
      <c r="F81" s="39">
        <f>IF('Submittal Log'!M82="","",'Submittal Log'!M82)</f>
        <v/>
      </c>
      <c r="G81" s="40">
        <f>IF('Submittal Log'!N82="","",'Submittal Log'!N82)</f>
        <v/>
      </c>
      <c r="H81" s="40">
        <f>IF('Submittal Log'!O82="","",'Submittal Log'!O82)</f>
        <v/>
      </c>
      <c r="I81" s="41">
        <f>IF(H81="","",H81-TODAY())</f>
        <v/>
      </c>
      <c r="J81" s="40">
        <f>IF('Submittal Log'!P82="","",'Submittal Log'!P82)</f>
        <v/>
      </c>
      <c r="K81" s="40">
        <f>IF('Submittal Log'!Q82="","",'Submittal Log'!Q82)</f>
        <v/>
      </c>
      <c r="L81" s="38">
        <f>IF('Submittal Log'!U82="","",'Submittal Log'!U82)</f>
        <v/>
      </c>
    </row>
    <row r="82">
      <c r="A82" s="38">
        <f>IF('Submittal Log'!A83="","",'Submittal Log'!A83)</f>
        <v/>
      </c>
      <c r="B82" s="38">
        <f>IF('Submittal Log'!C83="","",'Submittal Log'!C83)</f>
        <v/>
      </c>
      <c r="C82" s="38">
        <f>IF('Submittal Log'!G83="","",'Submittal Log'!G83)</f>
        <v/>
      </c>
      <c r="D82" s="38">
        <f>IF('Submittal Log'!J83="","",'Submittal Log'!J83)</f>
        <v/>
      </c>
      <c r="E82" s="39">
        <f>IF('Submittal Log'!L83="","",'Submittal Log'!L83)</f>
        <v/>
      </c>
      <c r="F82" s="39">
        <f>IF('Submittal Log'!M83="","",'Submittal Log'!M83)</f>
        <v/>
      </c>
      <c r="G82" s="40">
        <f>IF('Submittal Log'!N83="","",'Submittal Log'!N83)</f>
        <v/>
      </c>
      <c r="H82" s="40">
        <f>IF('Submittal Log'!O83="","",'Submittal Log'!O83)</f>
        <v/>
      </c>
      <c r="I82" s="41">
        <f>IF(H82="","",H82-TODAY())</f>
        <v/>
      </c>
      <c r="J82" s="40">
        <f>IF('Submittal Log'!P83="","",'Submittal Log'!P83)</f>
        <v/>
      </c>
      <c r="K82" s="40">
        <f>IF('Submittal Log'!Q83="","",'Submittal Log'!Q83)</f>
        <v/>
      </c>
      <c r="L82" s="38">
        <f>IF('Submittal Log'!U83="","",'Submittal Log'!U83)</f>
        <v/>
      </c>
    </row>
    <row r="83">
      <c r="A83" s="38">
        <f>IF('Submittal Log'!A84="","",'Submittal Log'!A84)</f>
        <v/>
      </c>
      <c r="B83" s="38">
        <f>IF('Submittal Log'!C84="","",'Submittal Log'!C84)</f>
        <v/>
      </c>
      <c r="C83" s="38">
        <f>IF('Submittal Log'!G84="","",'Submittal Log'!G84)</f>
        <v/>
      </c>
      <c r="D83" s="38">
        <f>IF('Submittal Log'!J84="","",'Submittal Log'!J84)</f>
        <v/>
      </c>
      <c r="E83" s="39">
        <f>IF('Submittal Log'!L84="","",'Submittal Log'!L84)</f>
        <v/>
      </c>
      <c r="F83" s="39">
        <f>IF('Submittal Log'!M84="","",'Submittal Log'!M84)</f>
        <v/>
      </c>
      <c r="G83" s="40">
        <f>IF('Submittal Log'!N84="","",'Submittal Log'!N84)</f>
        <v/>
      </c>
      <c r="H83" s="40">
        <f>IF('Submittal Log'!O84="","",'Submittal Log'!O84)</f>
        <v/>
      </c>
      <c r="I83" s="41">
        <f>IF(H83="","",H83-TODAY())</f>
        <v/>
      </c>
      <c r="J83" s="40">
        <f>IF('Submittal Log'!P84="","",'Submittal Log'!P84)</f>
        <v/>
      </c>
      <c r="K83" s="40">
        <f>IF('Submittal Log'!Q84="","",'Submittal Log'!Q84)</f>
        <v/>
      </c>
      <c r="L83" s="38">
        <f>IF('Submittal Log'!U84="","",'Submittal Log'!U84)</f>
        <v/>
      </c>
    </row>
    <row r="84">
      <c r="A84" s="38">
        <f>IF('Submittal Log'!A85="","",'Submittal Log'!A85)</f>
        <v/>
      </c>
      <c r="B84" s="38">
        <f>IF('Submittal Log'!C85="","",'Submittal Log'!C85)</f>
        <v/>
      </c>
      <c r="C84" s="38">
        <f>IF('Submittal Log'!G85="","",'Submittal Log'!G85)</f>
        <v/>
      </c>
      <c r="D84" s="38">
        <f>IF('Submittal Log'!J85="","",'Submittal Log'!J85)</f>
        <v/>
      </c>
      <c r="E84" s="39">
        <f>IF('Submittal Log'!L85="","",'Submittal Log'!L85)</f>
        <v/>
      </c>
      <c r="F84" s="39">
        <f>IF('Submittal Log'!M85="","",'Submittal Log'!M85)</f>
        <v/>
      </c>
      <c r="G84" s="40">
        <f>IF('Submittal Log'!N85="","",'Submittal Log'!N85)</f>
        <v/>
      </c>
      <c r="H84" s="40">
        <f>IF('Submittal Log'!O85="","",'Submittal Log'!O85)</f>
        <v/>
      </c>
      <c r="I84" s="41">
        <f>IF(H84="","",H84-TODAY())</f>
        <v/>
      </c>
      <c r="J84" s="40">
        <f>IF('Submittal Log'!P85="","",'Submittal Log'!P85)</f>
        <v/>
      </c>
      <c r="K84" s="40">
        <f>IF('Submittal Log'!Q85="","",'Submittal Log'!Q85)</f>
        <v/>
      </c>
      <c r="L84" s="38">
        <f>IF('Submittal Log'!U85="","",'Submittal Log'!U85)</f>
        <v/>
      </c>
    </row>
    <row r="85">
      <c r="A85" s="38">
        <f>IF('Submittal Log'!A86="","",'Submittal Log'!A86)</f>
        <v/>
      </c>
      <c r="B85" s="38">
        <f>IF('Submittal Log'!C86="","",'Submittal Log'!C86)</f>
        <v/>
      </c>
      <c r="C85" s="38">
        <f>IF('Submittal Log'!G86="","",'Submittal Log'!G86)</f>
        <v/>
      </c>
      <c r="D85" s="38">
        <f>IF('Submittal Log'!J86="","",'Submittal Log'!J86)</f>
        <v/>
      </c>
      <c r="E85" s="39">
        <f>IF('Submittal Log'!L86="","",'Submittal Log'!L86)</f>
        <v/>
      </c>
      <c r="F85" s="39">
        <f>IF('Submittal Log'!M86="","",'Submittal Log'!M86)</f>
        <v/>
      </c>
      <c r="G85" s="40">
        <f>IF('Submittal Log'!N86="","",'Submittal Log'!N86)</f>
        <v/>
      </c>
      <c r="H85" s="40">
        <f>IF('Submittal Log'!O86="","",'Submittal Log'!O86)</f>
        <v/>
      </c>
      <c r="I85" s="41">
        <f>IF(H85="","",H85-TODAY())</f>
        <v/>
      </c>
      <c r="J85" s="40">
        <f>IF('Submittal Log'!P86="","",'Submittal Log'!P86)</f>
        <v/>
      </c>
      <c r="K85" s="40">
        <f>IF('Submittal Log'!Q86="","",'Submittal Log'!Q86)</f>
        <v/>
      </c>
      <c r="L85" s="38">
        <f>IF('Submittal Log'!U86="","",'Submittal Log'!U86)</f>
        <v/>
      </c>
    </row>
    <row r="86">
      <c r="A86" s="38">
        <f>IF('Submittal Log'!A87="","",'Submittal Log'!A87)</f>
        <v/>
      </c>
      <c r="B86" s="38">
        <f>IF('Submittal Log'!C87="","",'Submittal Log'!C87)</f>
        <v/>
      </c>
      <c r="C86" s="38">
        <f>IF('Submittal Log'!G87="","",'Submittal Log'!G87)</f>
        <v/>
      </c>
      <c r="D86" s="38">
        <f>IF('Submittal Log'!J87="","",'Submittal Log'!J87)</f>
        <v/>
      </c>
      <c r="E86" s="39">
        <f>IF('Submittal Log'!L87="","",'Submittal Log'!L87)</f>
        <v/>
      </c>
      <c r="F86" s="39">
        <f>IF('Submittal Log'!M87="","",'Submittal Log'!M87)</f>
        <v/>
      </c>
      <c r="G86" s="40">
        <f>IF('Submittal Log'!N87="","",'Submittal Log'!N87)</f>
        <v/>
      </c>
      <c r="H86" s="40">
        <f>IF('Submittal Log'!O87="","",'Submittal Log'!O87)</f>
        <v/>
      </c>
      <c r="I86" s="41">
        <f>IF(H86="","",H86-TODAY())</f>
        <v/>
      </c>
      <c r="J86" s="40">
        <f>IF('Submittal Log'!P87="","",'Submittal Log'!P87)</f>
        <v/>
      </c>
      <c r="K86" s="40">
        <f>IF('Submittal Log'!Q87="","",'Submittal Log'!Q87)</f>
        <v/>
      </c>
      <c r="L86" s="38">
        <f>IF('Submittal Log'!U87="","",'Submittal Log'!U87)</f>
        <v/>
      </c>
    </row>
    <row r="87">
      <c r="A87" s="38">
        <f>IF('Submittal Log'!A88="","",'Submittal Log'!A88)</f>
        <v/>
      </c>
      <c r="B87" s="38">
        <f>IF('Submittal Log'!C88="","",'Submittal Log'!C88)</f>
        <v/>
      </c>
      <c r="C87" s="38">
        <f>IF('Submittal Log'!G88="","",'Submittal Log'!G88)</f>
        <v/>
      </c>
      <c r="D87" s="38">
        <f>IF('Submittal Log'!J88="","",'Submittal Log'!J88)</f>
        <v/>
      </c>
      <c r="E87" s="39">
        <f>IF('Submittal Log'!L88="","",'Submittal Log'!L88)</f>
        <v/>
      </c>
      <c r="F87" s="39">
        <f>IF('Submittal Log'!M88="","",'Submittal Log'!M88)</f>
        <v/>
      </c>
      <c r="G87" s="40">
        <f>IF('Submittal Log'!N88="","",'Submittal Log'!N88)</f>
        <v/>
      </c>
      <c r="H87" s="40">
        <f>IF('Submittal Log'!O88="","",'Submittal Log'!O88)</f>
        <v/>
      </c>
      <c r="I87" s="41">
        <f>IF(H87="","",H87-TODAY())</f>
        <v/>
      </c>
      <c r="J87" s="40">
        <f>IF('Submittal Log'!P88="","",'Submittal Log'!P88)</f>
        <v/>
      </c>
      <c r="K87" s="40">
        <f>IF('Submittal Log'!Q88="","",'Submittal Log'!Q88)</f>
        <v/>
      </c>
      <c r="L87" s="38">
        <f>IF('Submittal Log'!U88="","",'Submittal Log'!U88)</f>
        <v/>
      </c>
    </row>
    <row r="88">
      <c r="A88" s="38">
        <f>IF('Submittal Log'!A89="","",'Submittal Log'!A89)</f>
        <v/>
      </c>
      <c r="B88" s="38">
        <f>IF('Submittal Log'!C89="","",'Submittal Log'!C89)</f>
        <v/>
      </c>
      <c r="C88" s="38">
        <f>IF('Submittal Log'!G89="","",'Submittal Log'!G89)</f>
        <v/>
      </c>
      <c r="D88" s="38">
        <f>IF('Submittal Log'!J89="","",'Submittal Log'!J89)</f>
        <v/>
      </c>
      <c r="E88" s="39">
        <f>IF('Submittal Log'!L89="","",'Submittal Log'!L89)</f>
        <v/>
      </c>
      <c r="F88" s="39">
        <f>IF('Submittal Log'!M89="","",'Submittal Log'!M89)</f>
        <v/>
      </c>
      <c r="G88" s="40">
        <f>IF('Submittal Log'!N89="","",'Submittal Log'!N89)</f>
        <v/>
      </c>
      <c r="H88" s="40">
        <f>IF('Submittal Log'!O89="","",'Submittal Log'!O89)</f>
        <v/>
      </c>
      <c r="I88" s="41">
        <f>IF(H88="","",H88-TODAY())</f>
        <v/>
      </c>
      <c r="J88" s="40">
        <f>IF('Submittal Log'!P89="","",'Submittal Log'!P89)</f>
        <v/>
      </c>
      <c r="K88" s="40">
        <f>IF('Submittal Log'!Q89="","",'Submittal Log'!Q89)</f>
        <v/>
      </c>
      <c r="L88" s="38">
        <f>IF('Submittal Log'!U89="","",'Submittal Log'!U89)</f>
        <v/>
      </c>
    </row>
    <row r="89">
      <c r="A89" s="38">
        <f>IF('Submittal Log'!A90="","",'Submittal Log'!A90)</f>
        <v/>
      </c>
      <c r="B89" s="38">
        <f>IF('Submittal Log'!C90="","",'Submittal Log'!C90)</f>
        <v/>
      </c>
      <c r="C89" s="38">
        <f>IF('Submittal Log'!G90="","",'Submittal Log'!G90)</f>
        <v/>
      </c>
      <c r="D89" s="38">
        <f>IF('Submittal Log'!J90="","",'Submittal Log'!J90)</f>
        <v/>
      </c>
      <c r="E89" s="39">
        <f>IF('Submittal Log'!L90="","",'Submittal Log'!L90)</f>
        <v/>
      </c>
      <c r="F89" s="39">
        <f>IF('Submittal Log'!M90="","",'Submittal Log'!M90)</f>
        <v/>
      </c>
      <c r="G89" s="40">
        <f>IF('Submittal Log'!N90="","",'Submittal Log'!N90)</f>
        <v/>
      </c>
      <c r="H89" s="40">
        <f>IF('Submittal Log'!O90="","",'Submittal Log'!O90)</f>
        <v/>
      </c>
      <c r="I89" s="41">
        <f>IF(H89="","",H89-TODAY())</f>
        <v/>
      </c>
      <c r="J89" s="40">
        <f>IF('Submittal Log'!P90="","",'Submittal Log'!P90)</f>
        <v/>
      </c>
      <c r="K89" s="40">
        <f>IF('Submittal Log'!Q90="","",'Submittal Log'!Q90)</f>
        <v/>
      </c>
      <c r="L89" s="38">
        <f>IF('Submittal Log'!U90="","",'Submittal Log'!U90)</f>
        <v/>
      </c>
    </row>
    <row r="90">
      <c r="A90" s="38">
        <f>IF('Submittal Log'!A91="","",'Submittal Log'!A91)</f>
        <v/>
      </c>
      <c r="B90" s="38">
        <f>IF('Submittal Log'!C91="","",'Submittal Log'!C91)</f>
        <v/>
      </c>
      <c r="C90" s="38">
        <f>IF('Submittal Log'!G91="","",'Submittal Log'!G91)</f>
        <v/>
      </c>
      <c r="D90" s="38">
        <f>IF('Submittal Log'!J91="","",'Submittal Log'!J91)</f>
        <v/>
      </c>
      <c r="E90" s="39">
        <f>IF('Submittal Log'!L91="","",'Submittal Log'!L91)</f>
        <v/>
      </c>
      <c r="F90" s="39">
        <f>IF('Submittal Log'!M91="","",'Submittal Log'!M91)</f>
        <v/>
      </c>
      <c r="G90" s="40">
        <f>IF('Submittal Log'!N91="","",'Submittal Log'!N91)</f>
        <v/>
      </c>
      <c r="H90" s="40">
        <f>IF('Submittal Log'!O91="","",'Submittal Log'!O91)</f>
        <v/>
      </c>
      <c r="I90" s="41">
        <f>IF(H90="","",H90-TODAY())</f>
        <v/>
      </c>
      <c r="J90" s="40">
        <f>IF('Submittal Log'!P91="","",'Submittal Log'!P91)</f>
        <v/>
      </c>
      <c r="K90" s="40">
        <f>IF('Submittal Log'!Q91="","",'Submittal Log'!Q91)</f>
        <v/>
      </c>
      <c r="L90" s="38">
        <f>IF('Submittal Log'!U91="","",'Submittal Log'!U91)</f>
        <v/>
      </c>
    </row>
    <row r="91">
      <c r="A91" s="38">
        <f>IF('Submittal Log'!A92="","",'Submittal Log'!A92)</f>
        <v/>
      </c>
      <c r="B91" s="38">
        <f>IF('Submittal Log'!C92="","",'Submittal Log'!C92)</f>
        <v/>
      </c>
      <c r="C91" s="38">
        <f>IF('Submittal Log'!G92="","",'Submittal Log'!G92)</f>
        <v/>
      </c>
      <c r="D91" s="38">
        <f>IF('Submittal Log'!J92="","",'Submittal Log'!J92)</f>
        <v/>
      </c>
      <c r="E91" s="39">
        <f>IF('Submittal Log'!L92="","",'Submittal Log'!L92)</f>
        <v/>
      </c>
      <c r="F91" s="39">
        <f>IF('Submittal Log'!M92="","",'Submittal Log'!M92)</f>
        <v/>
      </c>
      <c r="G91" s="40">
        <f>IF('Submittal Log'!N92="","",'Submittal Log'!N92)</f>
        <v/>
      </c>
      <c r="H91" s="40">
        <f>IF('Submittal Log'!O92="","",'Submittal Log'!O92)</f>
        <v/>
      </c>
      <c r="I91" s="41">
        <f>IF(H91="","",H91-TODAY())</f>
        <v/>
      </c>
      <c r="J91" s="40">
        <f>IF('Submittal Log'!P92="","",'Submittal Log'!P92)</f>
        <v/>
      </c>
      <c r="K91" s="40">
        <f>IF('Submittal Log'!Q92="","",'Submittal Log'!Q92)</f>
        <v/>
      </c>
      <c r="L91" s="38">
        <f>IF('Submittal Log'!U92="","",'Submittal Log'!U92)</f>
        <v/>
      </c>
    </row>
    <row r="92">
      <c r="A92" s="38">
        <f>IF('Submittal Log'!A93="","",'Submittal Log'!A93)</f>
        <v/>
      </c>
      <c r="B92" s="38">
        <f>IF('Submittal Log'!C93="","",'Submittal Log'!C93)</f>
        <v/>
      </c>
      <c r="C92" s="38">
        <f>IF('Submittal Log'!G93="","",'Submittal Log'!G93)</f>
        <v/>
      </c>
      <c r="D92" s="38">
        <f>IF('Submittal Log'!J93="","",'Submittal Log'!J93)</f>
        <v/>
      </c>
      <c r="E92" s="39">
        <f>IF('Submittal Log'!L93="","",'Submittal Log'!L93)</f>
        <v/>
      </c>
      <c r="F92" s="39">
        <f>IF('Submittal Log'!M93="","",'Submittal Log'!M93)</f>
        <v/>
      </c>
      <c r="G92" s="40">
        <f>IF('Submittal Log'!N93="","",'Submittal Log'!N93)</f>
        <v/>
      </c>
      <c r="H92" s="40">
        <f>IF('Submittal Log'!O93="","",'Submittal Log'!O93)</f>
        <v/>
      </c>
      <c r="I92" s="41">
        <f>IF(H92="","",H92-TODAY())</f>
        <v/>
      </c>
      <c r="J92" s="40">
        <f>IF('Submittal Log'!P93="","",'Submittal Log'!P93)</f>
        <v/>
      </c>
      <c r="K92" s="40">
        <f>IF('Submittal Log'!Q93="","",'Submittal Log'!Q93)</f>
        <v/>
      </c>
      <c r="L92" s="38">
        <f>IF('Submittal Log'!U93="","",'Submittal Log'!U93)</f>
        <v/>
      </c>
    </row>
    <row r="93">
      <c r="A93" s="38">
        <f>IF('Submittal Log'!A94="","",'Submittal Log'!A94)</f>
        <v/>
      </c>
      <c r="B93" s="38">
        <f>IF('Submittal Log'!C94="","",'Submittal Log'!C94)</f>
        <v/>
      </c>
      <c r="C93" s="38">
        <f>IF('Submittal Log'!G94="","",'Submittal Log'!G94)</f>
        <v/>
      </c>
      <c r="D93" s="38">
        <f>IF('Submittal Log'!J94="","",'Submittal Log'!J94)</f>
        <v/>
      </c>
      <c r="E93" s="39">
        <f>IF('Submittal Log'!L94="","",'Submittal Log'!L94)</f>
        <v/>
      </c>
      <c r="F93" s="39">
        <f>IF('Submittal Log'!M94="","",'Submittal Log'!M94)</f>
        <v/>
      </c>
      <c r="G93" s="40">
        <f>IF('Submittal Log'!N94="","",'Submittal Log'!N94)</f>
        <v/>
      </c>
      <c r="H93" s="40">
        <f>IF('Submittal Log'!O94="","",'Submittal Log'!O94)</f>
        <v/>
      </c>
      <c r="I93" s="41">
        <f>IF(H93="","",H93-TODAY())</f>
        <v/>
      </c>
      <c r="J93" s="40">
        <f>IF('Submittal Log'!P94="","",'Submittal Log'!P94)</f>
        <v/>
      </c>
      <c r="K93" s="40">
        <f>IF('Submittal Log'!Q94="","",'Submittal Log'!Q94)</f>
        <v/>
      </c>
      <c r="L93" s="38">
        <f>IF('Submittal Log'!U94="","",'Submittal Log'!U94)</f>
        <v/>
      </c>
    </row>
    <row r="94">
      <c r="A94" s="38">
        <f>IF('Submittal Log'!A95="","",'Submittal Log'!A95)</f>
        <v/>
      </c>
      <c r="B94" s="38">
        <f>IF('Submittal Log'!C95="","",'Submittal Log'!C95)</f>
        <v/>
      </c>
      <c r="C94" s="38">
        <f>IF('Submittal Log'!G95="","",'Submittal Log'!G95)</f>
        <v/>
      </c>
      <c r="D94" s="38">
        <f>IF('Submittal Log'!J95="","",'Submittal Log'!J95)</f>
        <v/>
      </c>
      <c r="E94" s="39">
        <f>IF('Submittal Log'!L95="","",'Submittal Log'!L95)</f>
        <v/>
      </c>
      <c r="F94" s="39">
        <f>IF('Submittal Log'!M95="","",'Submittal Log'!M95)</f>
        <v/>
      </c>
      <c r="G94" s="40">
        <f>IF('Submittal Log'!N95="","",'Submittal Log'!N95)</f>
        <v/>
      </c>
      <c r="H94" s="40">
        <f>IF('Submittal Log'!O95="","",'Submittal Log'!O95)</f>
        <v/>
      </c>
      <c r="I94" s="41">
        <f>IF(H94="","",H94-TODAY())</f>
        <v/>
      </c>
      <c r="J94" s="40">
        <f>IF('Submittal Log'!P95="","",'Submittal Log'!P95)</f>
        <v/>
      </c>
      <c r="K94" s="40">
        <f>IF('Submittal Log'!Q95="","",'Submittal Log'!Q95)</f>
        <v/>
      </c>
      <c r="L94" s="38">
        <f>IF('Submittal Log'!U95="","",'Submittal Log'!U95)</f>
        <v/>
      </c>
    </row>
    <row r="95">
      <c r="A95" s="38">
        <f>IF('Submittal Log'!A96="","",'Submittal Log'!A96)</f>
        <v/>
      </c>
      <c r="B95" s="38">
        <f>IF('Submittal Log'!C96="","",'Submittal Log'!C96)</f>
        <v/>
      </c>
      <c r="C95" s="38">
        <f>IF('Submittal Log'!G96="","",'Submittal Log'!G96)</f>
        <v/>
      </c>
      <c r="D95" s="38">
        <f>IF('Submittal Log'!J96="","",'Submittal Log'!J96)</f>
        <v/>
      </c>
      <c r="E95" s="39">
        <f>IF('Submittal Log'!L96="","",'Submittal Log'!L96)</f>
        <v/>
      </c>
      <c r="F95" s="39">
        <f>IF('Submittal Log'!M96="","",'Submittal Log'!M96)</f>
        <v/>
      </c>
      <c r="G95" s="40">
        <f>IF('Submittal Log'!N96="","",'Submittal Log'!N96)</f>
        <v/>
      </c>
      <c r="H95" s="40">
        <f>IF('Submittal Log'!O96="","",'Submittal Log'!O96)</f>
        <v/>
      </c>
      <c r="I95" s="41">
        <f>IF(H95="","",H95-TODAY())</f>
        <v/>
      </c>
      <c r="J95" s="40">
        <f>IF('Submittal Log'!P96="","",'Submittal Log'!P96)</f>
        <v/>
      </c>
      <c r="K95" s="40">
        <f>IF('Submittal Log'!Q96="","",'Submittal Log'!Q96)</f>
        <v/>
      </c>
      <c r="L95" s="38">
        <f>IF('Submittal Log'!U96="","",'Submittal Log'!U96)</f>
        <v/>
      </c>
    </row>
    <row r="96">
      <c r="A96" s="38">
        <f>IF('Submittal Log'!A97="","",'Submittal Log'!A97)</f>
        <v/>
      </c>
      <c r="B96" s="38">
        <f>IF('Submittal Log'!C97="","",'Submittal Log'!C97)</f>
        <v/>
      </c>
      <c r="C96" s="38">
        <f>IF('Submittal Log'!G97="","",'Submittal Log'!G97)</f>
        <v/>
      </c>
      <c r="D96" s="38">
        <f>IF('Submittal Log'!J97="","",'Submittal Log'!J97)</f>
        <v/>
      </c>
      <c r="E96" s="39">
        <f>IF('Submittal Log'!L97="","",'Submittal Log'!L97)</f>
        <v/>
      </c>
      <c r="F96" s="39">
        <f>IF('Submittal Log'!M97="","",'Submittal Log'!M97)</f>
        <v/>
      </c>
      <c r="G96" s="40">
        <f>IF('Submittal Log'!N97="","",'Submittal Log'!N97)</f>
        <v/>
      </c>
      <c r="H96" s="40">
        <f>IF('Submittal Log'!O97="","",'Submittal Log'!O97)</f>
        <v/>
      </c>
      <c r="I96" s="41">
        <f>IF(H96="","",H96-TODAY())</f>
        <v/>
      </c>
      <c r="J96" s="40">
        <f>IF('Submittal Log'!P97="","",'Submittal Log'!P97)</f>
        <v/>
      </c>
      <c r="K96" s="40">
        <f>IF('Submittal Log'!Q97="","",'Submittal Log'!Q97)</f>
        <v/>
      </c>
      <c r="L96" s="38">
        <f>IF('Submittal Log'!U97="","",'Submittal Log'!U97)</f>
        <v/>
      </c>
    </row>
    <row r="97">
      <c r="A97" s="38">
        <f>IF('Submittal Log'!A98="","",'Submittal Log'!A98)</f>
        <v/>
      </c>
      <c r="B97" s="38">
        <f>IF('Submittal Log'!C98="","",'Submittal Log'!C98)</f>
        <v/>
      </c>
      <c r="C97" s="38">
        <f>IF('Submittal Log'!G98="","",'Submittal Log'!G98)</f>
        <v/>
      </c>
      <c r="D97" s="38">
        <f>IF('Submittal Log'!J98="","",'Submittal Log'!J98)</f>
        <v/>
      </c>
      <c r="E97" s="39">
        <f>IF('Submittal Log'!L98="","",'Submittal Log'!L98)</f>
        <v/>
      </c>
      <c r="F97" s="39">
        <f>IF('Submittal Log'!M98="","",'Submittal Log'!M98)</f>
        <v/>
      </c>
      <c r="G97" s="40">
        <f>IF('Submittal Log'!N98="","",'Submittal Log'!N98)</f>
        <v/>
      </c>
      <c r="H97" s="40">
        <f>IF('Submittal Log'!O98="","",'Submittal Log'!O98)</f>
        <v/>
      </c>
      <c r="I97" s="41">
        <f>IF(H97="","",H97-TODAY())</f>
        <v/>
      </c>
      <c r="J97" s="40">
        <f>IF('Submittal Log'!P98="","",'Submittal Log'!P98)</f>
        <v/>
      </c>
      <c r="K97" s="40">
        <f>IF('Submittal Log'!Q98="","",'Submittal Log'!Q98)</f>
        <v/>
      </c>
      <c r="L97" s="38">
        <f>IF('Submittal Log'!U98="","",'Submittal Log'!U98)</f>
        <v/>
      </c>
    </row>
    <row r="98">
      <c r="A98" s="38">
        <f>IF('Submittal Log'!A99="","",'Submittal Log'!A99)</f>
        <v/>
      </c>
      <c r="B98" s="38">
        <f>IF('Submittal Log'!C99="","",'Submittal Log'!C99)</f>
        <v/>
      </c>
      <c r="C98" s="38">
        <f>IF('Submittal Log'!G99="","",'Submittal Log'!G99)</f>
        <v/>
      </c>
      <c r="D98" s="38">
        <f>IF('Submittal Log'!J99="","",'Submittal Log'!J99)</f>
        <v/>
      </c>
      <c r="E98" s="39">
        <f>IF('Submittal Log'!L99="","",'Submittal Log'!L99)</f>
        <v/>
      </c>
      <c r="F98" s="39">
        <f>IF('Submittal Log'!M99="","",'Submittal Log'!M99)</f>
        <v/>
      </c>
      <c r="G98" s="40">
        <f>IF('Submittal Log'!N99="","",'Submittal Log'!N99)</f>
        <v/>
      </c>
      <c r="H98" s="40">
        <f>IF('Submittal Log'!O99="","",'Submittal Log'!O99)</f>
        <v/>
      </c>
      <c r="I98" s="41">
        <f>IF(H98="","",H98-TODAY())</f>
        <v/>
      </c>
      <c r="J98" s="40">
        <f>IF('Submittal Log'!P99="","",'Submittal Log'!P99)</f>
        <v/>
      </c>
      <c r="K98" s="40">
        <f>IF('Submittal Log'!Q99="","",'Submittal Log'!Q99)</f>
        <v/>
      </c>
      <c r="L98" s="38">
        <f>IF('Submittal Log'!U99="","",'Submittal Log'!U99)</f>
        <v/>
      </c>
    </row>
    <row r="99">
      <c r="A99" s="38">
        <f>IF('Submittal Log'!A100="","",'Submittal Log'!A100)</f>
        <v/>
      </c>
      <c r="B99" s="38">
        <f>IF('Submittal Log'!C100="","",'Submittal Log'!C100)</f>
        <v/>
      </c>
      <c r="C99" s="38">
        <f>IF('Submittal Log'!G100="","",'Submittal Log'!G100)</f>
        <v/>
      </c>
      <c r="D99" s="38">
        <f>IF('Submittal Log'!J100="","",'Submittal Log'!J100)</f>
        <v/>
      </c>
      <c r="E99" s="39">
        <f>IF('Submittal Log'!L100="","",'Submittal Log'!L100)</f>
        <v/>
      </c>
      <c r="F99" s="39">
        <f>IF('Submittal Log'!M100="","",'Submittal Log'!M100)</f>
        <v/>
      </c>
      <c r="G99" s="40">
        <f>IF('Submittal Log'!N100="","",'Submittal Log'!N100)</f>
        <v/>
      </c>
      <c r="H99" s="40">
        <f>IF('Submittal Log'!O100="","",'Submittal Log'!O100)</f>
        <v/>
      </c>
      <c r="I99" s="41">
        <f>IF(H99="","",H99-TODAY())</f>
        <v/>
      </c>
      <c r="J99" s="40">
        <f>IF('Submittal Log'!P100="","",'Submittal Log'!P100)</f>
        <v/>
      </c>
      <c r="K99" s="40">
        <f>IF('Submittal Log'!Q100="","",'Submittal Log'!Q100)</f>
        <v/>
      </c>
      <c r="L99" s="38">
        <f>IF('Submittal Log'!U100="","",'Submittal Log'!U100)</f>
        <v/>
      </c>
    </row>
    <row r="100">
      <c r="A100" s="38">
        <f>IF('Submittal Log'!A101="","",'Submittal Log'!A101)</f>
        <v/>
      </c>
      <c r="B100" s="38">
        <f>IF('Submittal Log'!C101="","",'Submittal Log'!C101)</f>
        <v/>
      </c>
      <c r="C100" s="38">
        <f>IF('Submittal Log'!G101="","",'Submittal Log'!G101)</f>
        <v/>
      </c>
      <c r="D100" s="38">
        <f>IF('Submittal Log'!J101="","",'Submittal Log'!J101)</f>
        <v/>
      </c>
      <c r="E100" s="39">
        <f>IF('Submittal Log'!L101="","",'Submittal Log'!L101)</f>
        <v/>
      </c>
      <c r="F100" s="39">
        <f>IF('Submittal Log'!M101="","",'Submittal Log'!M101)</f>
        <v/>
      </c>
      <c r="G100" s="40">
        <f>IF('Submittal Log'!N101="","",'Submittal Log'!N101)</f>
        <v/>
      </c>
      <c r="H100" s="40">
        <f>IF('Submittal Log'!O101="","",'Submittal Log'!O101)</f>
        <v/>
      </c>
      <c r="I100" s="41">
        <f>IF(H100="","",H100-TODAY())</f>
        <v/>
      </c>
      <c r="J100" s="40">
        <f>IF('Submittal Log'!P101="","",'Submittal Log'!P101)</f>
        <v/>
      </c>
      <c r="K100" s="40">
        <f>IF('Submittal Log'!Q101="","",'Submittal Log'!Q101)</f>
        <v/>
      </c>
      <c r="L100" s="38">
        <f>IF('Submittal Log'!U101="","",'Submittal Log'!U101)</f>
        <v/>
      </c>
    </row>
    <row r="101">
      <c r="A101" s="38">
        <f>IF('Submittal Log'!A102="","",'Submittal Log'!A102)</f>
        <v/>
      </c>
      <c r="B101" s="38">
        <f>IF('Submittal Log'!C102="","",'Submittal Log'!C102)</f>
        <v/>
      </c>
      <c r="C101" s="38">
        <f>IF('Submittal Log'!G102="","",'Submittal Log'!G102)</f>
        <v/>
      </c>
      <c r="D101" s="38">
        <f>IF('Submittal Log'!J102="","",'Submittal Log'!J102)</f>
        <v/>
      </c>
      <c r="E101" s="39">
        <f>IF('Submittal Log'!L102="","",'Submittal Log'!L102)</f>
        <v/>
      </c>
      <c r="F101" s="39">
        <f>IF('Submittal Log'!M102="","",'Submittal Log'!M102)</f>
        <v/>
      </c>
      <c r="G101" s="40">
        <f>IF('Submittal Log'!N102="","",'Submittal Log'!N102)</f>
        <v/>
      </c>
      <c r="H101" s="40">
        <f>IF('Submittal Log'!O102="","",'Submittal Log'!O102)</f>
        <v/>
      </c>
      <c r="I101" s="41">
        <f>IF(H101="","",H101-TODAY())</f>
        <v/>
      </c>
      <c r="J101" s="40">
        <f>IF('Submittal Log'!P102="","",'Submittal Log'!P102)</f>
        <v/>
      </c>
      <c r="K101" s="40">
        <f>IF('Submittal Log'!Q102="","",'Submittal Log'!Q102)</f>
        <v/>
      </c>
      <c r="L101" s="38">
        <f>IF('Submittal Log'!U102="","",'Submittal Log'!U102)</f>
        <v/>
      </c>
    </row>
    <row r="102">
      <c r="A102" s="38">
        <f>IF('Submittal Log'!A103="","",'Submittal Log'!A103)</f>
        <v/>
      </c>
      <c r="B102" s="38">
        <f>IF('Submittal Log'!C103="","",'Submittal Log'!C103)</f>
        <v/>
      </c>
      <c r="C102" s="38">
        <f>IF('Submittal Log'!G103="","",'Submittal Log'!G103)</f>
        <v/>
      </c>
      <c r="D102" s="38">
        <f>IF('Submittal Log'!J103="","",'Submittal Log'!J103)</f>
        <v/>
      </c>
      <c r="E102" s="39">
        <f>IF('Submittal Log'!L103="","",'Submittal Log'!L103)</f>
        <v/>
      </c>
      <c r="F102" s="39">
        <f>IF('Submittal Log'!M103="","",'Submittal Log'!M103)</f>
        <v/>
      </c>
      <c r="G102" s="40">
        <f>IF('Submittal Log'!N103="","",'Submittal Log'!N103)</f>
        <v/>
      </c>
      <c r="H102" s="40">
        <f>IF('Submittal Log'!O103="","",'Submittal Log'!O103)</f>
        <v/>
      </c>
      <c r="I102" s="41">
        <f>IF(H102="","",H102-TODAY())</f>
        <v/>
      </c>
      <c r="J102" s="40">
        <f>IF('Submittal Log'!P103="","",'Submittal Log'!P103)</f>
        <v/>
      </c>
      <c r="K102" s="40">
        <f>IF('Submittal Log'!Q103="","",'Submittal Log'!Q103)</f>
        <v/>
      </c>
      <c r="L102" s="38">
        <f>IF('Submittal Log'!U103="","",'Submittal Log'!U103)</f>
        <v/>
      </c>
    </row>
    <row r="103">
      <c r="A103" s="38">
        <f>IF('Submittal Log'!A104="","",'Submittal Log'!A104)</f>
        <v/>
      </c>
      <c r="B103" s="38">
        <f>IF('Submittal Log'!C104="","",'Submittal Log'!C104)</f>
        <v/>
      </c>
      <c r="C103" s="38">
        <f>IF('Submittal Log'!G104="","",'Submittal Log'!G104)</f>
        <v/>
      </c>
      <c r="D103" s="38">
        <f>IF('Submittal Log'!J104="","",'Submittal Log'!J104)</f>
        <v/>
      </c>
      <c r="E103" s="39">
        <f>IF('Submittal Log'!L104="","",'Submittal Log'!L104)</f>
        <v/>
      </c>
      <c r="F103" s="39">
        <f>IF('Submittal Log'!M104="","",'Submittal Log'!M104)</f>
        <v/>
      </c>
      <c r="G103" s="40">
        <f>IF('Submittal Log'!N104="","",'Submittal Log'!N104)</f>
        <v/>
      </c>
      <c r="H103" s="40">
        <f>IF('Submittal Log'!O104="","",'Submittal Log'!O104)</f>
        <v/>
      </c>
      <c r="I103" s="41">
        <f>IF(H103="","",H103-TODAY())</f>
        <v/>
      </c>
      <c r="J103" s="40">
        <f>IF('Submittal Log'!P104="","",'Submittal Log'!P104)</f>
        <v/>
      </c>
      <c r="K103" s="40">
        <f>IF('Submittal Log'!Q104="","",'Submittal Log'!Q104)</f>
        <v/>
      </c>
      <c r="L103" s="38">
        <f>IF('Submittal Log'!U104="","",'Submittal Log'!U104)</f>
        <v/>
      </c>
    </row>
    <row r="104">
      <c r="A104" s="38">
        <f>IF('Submittal Log'!A105="","",'Submittal Log'!A105)</f>
        <v/>
      </c>
      <c r="B104" s="38">
        <f>IF('Submittal Log'!C105="","",'Submittal Log'!C105)</f>
        <v/>
      </c>
      <c r="C104" s="38">
        <f>IF('Submittal Log'!G105="","",'Submittal Log'!G105)</f>
        <v/>
      </c>
      <c r="D104" s="38">
        <f>IF('Submittal Log'!J105="","",'Submittal Log'!J105)</f>
        <v/>
      </c>
      <c r="E104" s="39">
        <f>IF('Submittal Log'!L105="","",'Submittal Log'!L105)</f>
        <v/>
      </c>
      <c r="F104" s="39">
        <f>IF('Submittal Log'!M105="","",'Submittal Log'!M105)</f>
        <v/>
      </c>
      <c r="G104" s="40">
        <f>IF('Submittal Log'!N105="","",'Submittal Log'!N105)</f>
        <v/>
      </c>
      <c r="H104" s="40">
        <f>IF('Submittal Log'!O105="","",'Submittal Log'!O105)</f>
        <v/>
      </c>
      <c r="I104" s="41">
        <f>IF(H104="","",H104-TODAY())</f>
        <v/>
      </c>
      <c r="J104" s="40">
        <f>IF('Submittal Log'!P105="","",'Submittal Log'!P105)</f>
        <v/>
      </c>
      <c r="K104" s="40">
        <f>IF('Submittal Log'!Q105="","",'Submittal Log'!Q105)</f>
        <v/>
      </c>
      <c r="L104" s="38">
        <f>IF('Submittal Log'!U105="","",'Submittal Log'!U105)</f>
        <v/>
      </c>
    </row>
    <row r="105">
      <c r="A105" s="38">
        <f>IF('Submittal Log'!A106="","",'Submittal Log'!A106)</f>
        <v/>
      </c>
      <c r="B105" s="38">
        <f>IF('Submittal Log'!C106="","",'Submittal Log'!C106)</f>
        <v/>
      </c>
      <c r="C105" s="38">
        <f>IF('Submittal Log'!G106="","",'Submittal Log'!G106)</f>
        <v/>
      </c>
      <c r="D105" s="38">
        <f>IF('Submittal Log'!J106="","",'Submittal Log'!J106)</f>
        <v/>
      </c>
      <c r="E105" s="39">
        <f>IF('Submittal Log'!L106="","",'Submittal Log'!L106)</f>
        <v/>
      </c>
      <c r="F105" s="39">
        <f>IF('Submittal Log'!M106="","",'Submittal Log'!M106)</f>
        <v/>
      </c>
      <c r="G105" s="40">
        <f>IF('Submittal Log'!N106="","",'Submittal Log'!N106)</f>
        <v/>
      </c>
      <c r="H105" s="40">
        <f>IF('Submittal Log'!O106="","",'Submittal Log'!O106)</f>
        <v/>
      </c>
      <c r="I105" s="41">
        <f>IF(H105="","",H105-TODAY())</f>
        <v/>
      </c>
      <c r="J105" s="40">
        <f>IF('Submittal Log'!P106="","",'Submittal Log'!P106)</f>
        <v/>
      </c>
      <c r="K105" s="40">
        <f>IF('Submittal Log'!Q106="","",'Submittal Log'!Q106)</f>
        <v/>
      </c>
      <c r="L105" s="38">
        <f>IF('Submittal Log'!U106="","",'Submittal Log'!U106)</f>
        <v/>
      </c>
    </row>
    <row r="106">
      <c r="A106" s="38">
        <f>IF('Submittal Log'!A107="","",'Submittal Log'!A107)</f>
        <v/>
      </c>
      <c r="B106" s="38">
        <f>IF('Submittal Log'!C107="","",'Submittal Log'!C107)</f>
        <v/>
      </c>
      <c r="C106" s="38">
        <f>IF('Submittal Log'!G107="","",'Submittal Log'!G107)</f>
        <v/>
      </c>
      <c r="D106" s="38">
        <f>IF('Submittal Log'!J107="","",'Submittal Log'!J107)</f>
        <v/>
      </c>
      <c r="E106" s="39">
        <f>IF('Submittal Log'!L107="","",'Submittal Log'!L107)</f>
        <v/>
      </c>
      <c r="F106" s="39">
        <f>IF('Submittal Log'!M107="","",'Submittal Log'!M107)</f>
        <v/>
      </c>
      <c r="G106" s="40">
        <f>IF('Submittal Log'!N107="","",'Submittal Log'!N107)</f>
        <v/>
      </c>
      <c r="H106" s="40">
        <f>IF('Submittal Log'!O107="","",'Submittal Log'!O107)</f>
        <v/>
      </c>
      <c r="I106" s="41">
        <f>IF(H106="","",H106-TODAY())</f>
        <v/>
      </c>
      <c r="J106" s="40">
        <f>IF('Submittal Log'!P107="","",'Submittal Log'!P107)</f>
        <v/>
      </c>
      <c r="K106" s="40">
        <f>IF('Submittal Log'!Q107="","",'Submittal Log'!Q107)</f>
        <v/>
      </c>
      <c r="L106" s="38">
        <f>IF('Submittal Log'!U107="","",'Submittal Log'!U107)</f>
        <v/>
      </c>
    </row>
    <row r="107">
      <c r="A107" s="38">
        <f>IF('Submittal Log'!A108="","",'Submittal Log'!A108)</f>
        <v/>
      </c>
      <c r="B107" s="38">
        <f>IF('Submittal Log'!C108="","",'Submittal Log'!C108)</f>
        <v/>
      </c>
      <c r="C107" s="38">
        <f>IF('Submittal Log'!G108="","",'Submittal Log'!G108)</f>
        <v/>
      </c>
      <c r="D107" s="38">
        <f>IF('Submittal Log'!J108="","",'Submittal Log'!J108)</f>
        <v/>
      </c>
      <c r="E107" s="39">
        <f>IF('Submittal Log'!L108="","",'Submittal Log'!L108)</f>
        <v/>
      </c>
      <c r="F107" s="39">
        <f>IF('Submittal Log'!M108="","",'Submittal Log'!M108)</f>
        <v/>
      </c>
      <c r="G107" s="40">
        <f>IF('Submittal Log'!N108="","",'Submittal Log'!N108)</f>
        <v/>
      </c>
      <c r="H107" s="40">
        <f>IF('Submittal Log'!O108="","",'Submittal Log'!O108)</f>
        <v/>
      </c>
      <c r="I107" s="41">
        <f>IF(H107="","",H107-TODAY())</f>
        <v/>
      </c>
      <c r="J107" s="40">
        <f>IF('Submittal Log'!P108="","",'Submittal Log'!P108)</f>
        <v/>
      </c>
      <c r="K107" s="40">
        <f>IF('Submittal Log'!Q108="","",'Submittal Log'!Q108)</f>
        <v/>
      </c>
      <c r="L107" s="38">
        <f>IF('Submittal Log'!U108="","",'Submittal Log'!U108)</f>
        <v/>
      </c>
    </row>
    <row r="108">
      <c r="A108" s="38">
        <f>IF('Submittal Log'!A109="","",'Submittal Log'!A109)</f>
        <v/>
      </c>
      <c r="B108" s="38">
        <f>IF('Submittal Log'!C109="","",'Submittal Log'!C109)</f>
        <v/>
      </c>
      <c r="C108" s="38">
        <f>IF('Submittal Log'!G109="","",'Submittal Log'!G109)</f>
        <v/>
      </c>
      <c r="D108" s="38">
        <f>IF('Submittal Log'!J109="","",'Submittal Log'!J109)</f>
        <v/>
      </c>
      <c r="E108" s="39">
        <f>IF('Submittal Log'!L109="","",'Submittal Log'!L109)</f>
        <v/>
      </c>
      <c r="F108" s="39">
        <f>IF('Submittal Log'!M109="","",'Submittal Log'!M109)</f>
        <v/>
      </c>
      <c r="G108" s="40">
        <f>IF('Submittal Log'!N109="","",'Submittal Log'!N109)</f>
        <v/>
      </c>
      <c r="H108" s="40">
        <f>IF('Submittal Log'!O109="","",'Submittal Log'!O109)</f>
        <v/>
      </c>
      <c r="I108" s="41">
        <f>IF(H108="","",H108-TODAY())</f>
        <v/>
      </c>
      <c r="J108" s="40">
        <f>IF('Submittal Log'!P109="","",'Submittal Log'!P109)</f>
        <v/>
      </c>
      <c r="K108" s="40">
        <f>IF('Submittal Log'!Q109="","",'Submittal Log'!Q109)</f>
        <v/>
      </c>
      <c r="L108" s="38">
        <f>IF('Submittal Log'!U109="","",'Submittal Log'!U109)</f>
        <v/>
      </c>
    </row>
    <row r="109">
      <c r="A109" s="38">
        <f>IF('Submittal Log'!A110="","",'Submittal Log'!A110)</f>
        <v/>
      </c>
      <c r="B109" s="38">
        <f>IF('Submittal Log'!C110="","",'Submittal Log'!C110)</f>
        <v/>
      </c>
      <c r="C109" s="38">
        <f>IF('Submittal Log'!G110="","",'Submittal Log'!G110)</f>
        <v/>
      </c>
      <c r="D109" s="38">
        <f>IF('Submittal Log'!J110="","",'Submittal Log'!J110)</f>
        <v/>
      </c>
      <c r="E109" s="39">
        <f>IF('Submittal Log'!L110="","",'Submittal Log'!L110)</f>
        <v/>
      </c>
      <c r="F109" s="39">
        <f>IF('Submittal Log'!M110="","",'Submittal Log'!M110)</f>
        <v/>
      </c>
      <c r="G109" s="40">
        <f>IF('Submittal Log'!N110="","",'Submittal Log'!N110)</f>
        <v/>
      </c>
      <c r="H109" s="40">
        <f>IF('Submittal Log'!O110="","",'Submittal Log'!O110)</f>
        <v/>
      </c>
      <c r="I109" s="41">
        <f>IF(H109="","",H109-TODAY())</f>
        <v/>
      </c>
      <c r="J109" s="40">
        <f>IF('Submittal Log'!P110="","",'Submittal Log'!P110)</f>
        <v/>
      </c>
      <c r="K109" s="40">
        <f>IF('Submittal Log'!Q110="","",'Submittal Log'!Q110)</f>
        <v/>
      </c>
      <c r="L109" s="38">
        <f>IF('Submittal Log'!U110="","",'Submittal Log'!U110)</f>
        <v/>
      </c>
    </row>
    <row r="110">
      <c r="A110" s="38">
        <f>IF('Submittal Log'!A111="","",'Submittal Log'!A111)</f>
        <v/>
      </c>
      <c r="B110" s="38">
        <f>IF('Submittal Log'!C111="","",'Submittal Log'!C111)</f>
        <v/>
      </c>
      <c r="C110" s="38">
        <f>IF('Submittal Log'!G111="","",'Submittal Log'!G111)</f>
        <v/>
      </c>
      <c r="D110" s="38">
        <f>IF('Submittal Log'!J111="","",'Submittal Log'!J111)</f>
        <v/>
      </c>
      <c r="E110" s="39">
        <f>IF('Submittal Log'!L111="","",'Submittal Log'!L111)</f>
        <v/>
      </c>
      <c r="F110" s="39">
        <f>IF('Submittal Log'!M111="","",'Submittal Log'!M111)</f>
        <v/>
      </c>
      <c r="G110" s="40">
        <f>IF('Submittal Log'!N111="","",'Submittal Log'!N111)</f>
        <v/>
      </c>
      <c r="H110" s="40">
        <f>IF('Submittal Log'!O111="","",'Submittal Log'!O111)</f>
        <v/>
      </c>
      <c r="I110" s="41">
        <f>IF(H110="","",H110-TODAY())</f>
        <v/>
      </c>
      <c r="J110" s="40">
        <f>IF('Submittal Log'!P111="","",'Submittal Log'!P111)</f>
        <v/>
      </c>
      <c r="K110" s="40">
        <f>IF('Submittal Log'!Q111="","",'Submittal Log'!Q111)</f>
        <v/>
      </c>
      <c r="L110" s="38">
        <f>IF('Submittal Log'!U111="","",'Submittal Log'!U111)</f>
        <v/>
      </c>
    </row>
    <row r="111">
      <c r="A111" s="38">
        <f>IF('Submittal Log'!A112="","",'Submittal Log'!A112)</f>
        <v/>
      </c>
      <c r="B111" s="38">
        <f>IF('Submittal Log'!C112="","",'Submittal Log'!C112)</f>
        <v/>
      </c>
      <c r="C111" s="38">
        <f>IF('Submittal Log'!G112="","",'Submittal Log'!G112)</f>
        <v/>
      </c>
      <c r="D111" s="38">
        <f>IF('Submittal Log'!J112="","",'Submittal Log'!J112)</f>
        <v/>
      </c>
      <c r="E111" s="39">
        <f>IF('Submittal Log'!L112="","",'Submittal Log'!L112)</f>
        <v/>
      </c>
      <c r="F111" s="39">
        <f>IF('Submittal Log'!M112="","",'Submittal Log'!M112)</f>
        <v/>
      </c>
      <c r="G111" s="40">
        <f>IF('Submittal Log'!N112="","",'Submittal Log'!N112)</f>
        <v/>
      </c>
      <c r="H111" s="40">
        <f>IF('Submittal Log'!O112="","",'Submittal Log'!O112)</f>
        <v/>
      </c>
      <c r="I111" s="41">
        <f>IF(H111="","",H111-TODAY())</f>
        <v/>
      </c>
      <c r="J111" s="40">
        <f>IF('Submittal Log'!P112="","",'Submittal Log'!P112)</f>
        <v/>
      </c>
      <c r="K111" s="40">
        <f>IF('Submittal Log'!Q112="","",'Submittal Log'!Q112)</f>
        <v/>
      </c>
      <c r="L111" s="38">
        <f>IF('Submittal Log'!U112="","",'Submittal Log'!U112)</f>
        <v/>
      </c>
    </row>
    <row r="112">
      <c r="A112" s="38">
        <f>IF('Submittal Log'!A113="","",'Submittal Log'!A113)</f>
        <v/>
      </c>
      <c r="B112" s="38">
        <f>IF('Submittal Log'!C113="","",'Submittal Log'!C113)</f>
        <v/>
      </c>
      <c r="C112" s="38">
        <f>IF('Submittal Log'!G113="","",'Submittal Log'!G113)</f>
        <v/>
      </c>
      <c r="D112" s="38">
        <f>IF('Submittal Log'!J113="","",'Submittal Log'!J113)</f>
        <v/>
      </c>
      <c r="E112" s="39">
        <f>IF('Submittal Log'!L113="","",'Submittal Log'!L113)</f>
        <v/>
      </c>
      <c r="F112" s="39">
        <f>IF('Submittal Log'!M113="","",'Submittal Log'!M113)</f>
        <v/>
      </c>
      <c r="G112" s="40">
        <f>IF('Submittal Log'!N113="","",'Submittal Log'!N113)</f>
        <v/>
      </c>
      <c r="H112" s="40">
        <f>IF('Submittal Log'!O113="","",'Submittal Log'!O113)</f>
        <v/>
      </c>
      <c r="I112" s="41">
        <f>IF(H112="","",H112-TODAY())</f>
        <v/>
      </c>
      <c r="J112" s="40">
        <f>IF('Submittal Log'!P113="","",'Submittal Log'!P113)</f>
        <v/>
      </c>
      <c r="K112" s="40">
        <f>IF('Submittal Log'!Q113="","",'Submittal Log'!Q113)</f>
        <v/>
      </c>
      <c r="L112" s="38">
        <f>IF('Submittal Log'!U113="","",'Submittal Log'!U113)</f>
        <v/>
      </c>
    </row>
    <row r="113">
      <c r="A113" s="38">
        <f>IF('Submittal Log'!A114="","",'Submittal Log'!A114)</f>
        <v/>
      </c>
      <c r="B113" s="38">
        <f>IF('Submittal Log'!C114="","",'Submittal Log'!C114)</f>
        <v/>
      </c>
      <c r="C113" s="38">
        <f>IF('Submittal Log'!G114="","",'Submittal Log'!G114)</f>
        <v/>
      </c>
      <c r="D113" s="38">
        <f>IF('Submittal Log'!J114="","",'Submittal Log'!J114)</f>
        <v/>
      </c>
      <c r="E113" s="39">
        <f>IF('Submittal Log'!L114="","",'Submittal Log'!L114)</f>
        <v/>
      </c>
      <c r="F113" s="39">
        <f>IF('Submittal Log'!M114="","",'Submittal Log'!M114)</f>
        <v/>
      </c>
      <c r="G113" s="40">
        <f>IF('Submittal Log'!N114="","",'Submittal Log'!N114)</f>
        <v/>
      </c>
      <c r="H113" s="40">
        <f>IF('Submittal Log'!O114="","",'Submittal Log'!O114)</f>
        <v/>
      </c>
      <c r="I113" s="41">
        <f>IF(H113="","",H113-TODAY())</f>
        <v/>
      </c>
      <c r="J113" s="40">
        <f>IF('Submittal Log'!P114="","",'Submittal Log'!P114)</f>
        <v/>
      </c>
      <c r="K113" s="40">
        <f>IF('Submittal Log'!Q114="","",'Submittal Log'!Q114)</f>
        <v/>
      </c>
      <c r="L113" s="38">
        <f>IF('Submittal Log'!U114="","",'Submittal Log'!U114)</f>
        <v/>
      </c>
    </row>
    <row r="114">
      <c r="A114" s="38">
        <f>IF('Submittal Log'!A115="","",'Submittal Log'!A115)</f>
        <v/>
      </c>
      <c r="B114" s="38">
        <f>IF('Submittal Log'!C115="","",'Submittal Log'!C115)</f>
        <v/>
      </c>
      <c r="C114" s="38">
        <f>IF('Submittal Log'!G115="","",'Submittal Log'!G115)</f>
        <v/>
      </c>
      <c r="D114" s="38">
        <f>IF('Submittal Log'!J115="","",'Submittal Log'!J115)</f>
        <v/>
      </c>
      <c r="E114" s="39">
        <f>IF('Submittal Log'!L115="","",'Submittal Log'!L115)</f>
        <v/>
      </c>
      <c r="F114" s="39">
        <f>IF('Submittal Log'!M115="","",'Submittal Log'!M115)</f>
        <v/>
      </c>
      <c r="G114" s="40">
        <f>IF('Submittal Log'!N115="","",'Submittal Log'!N115)</f>
        <v/>
      </c>
      <c r="H114" s="40">
        <f>IF('Submittal Log'!O115="","",'Submittal Log'!O115)</f>
        <v/>
      </c>
      <c r="I114" s="41">
        <f>IF(H114="","",H114-TODAY())</f>
        <v/>
      </c>
      <c r="J114" s="40">
        <f>IF('Submittal Log'!P115="","",'Submittal Log'!P115)</f>
        <v/>
      </c>
      <c r="K114" s="40">
        <f>IF('Submittal Log'!Q115="","",'Submittal Log'!Q115)</f>
        <v/>
      </c>
      <c r="L114" s="38">
        <f>IF('Submittal Log'!U115="","",'Submittal Log'!U115)</f>
        <v/>
      </c>
    </row>
    <row r="115">
      <c r="A115" s="38">
        <f>IF('Submittal Log'!A116="","",'Submittal Log'!A116)</f>
        <v/>
      </c>
      <c r="B115" s="38">
        <f>IF('Submittal Log'!C116="","",'Submittal Log'!C116)</f>
        <v/>
      </c>
      <c r="C115" s="38">
        <f>IF('Submittal Log'!G116="","",'Submittal Log'!G116)</f>
        <v/>
      </c>
      <c r="D115" s="38">
        <f>IF('Submittal Log'!J116="","",'Submittal Log'!J116)</f>
        <v/>
      </c>
      <c r="E115" s="39">
        <f>IF('Submittal Log'!L116="","",'Submittal Log'!L116)</f>
        <v/>
      </c>
      <c r="F115" s="39">
        <f>IF('Submittal Log'!M116="","",'Submittal Log'!M116)</f>
        <v/>
      </c>
      <c r="G115" s="40">
        <f>IF('Submittal Log'!N116="","",'Submittal Log'!N116)</f>
        <v/>
      </c>
      <c r="H115" s="40">
        <f>IF('Submittal Log'!O116="","",'Submittal Log'!O116)</f>
        <v/>
      </c>
      <c r="I115" s="41">
        <f>IF(H115="","",H115-TODAY())</f>
        <v/>
      </c>
      <c r="J115" s="40">
        <f>IF('Submittal Log'!P116="","",'Submittal Log'!P116)</f>
        <v/>
      </c>
      <c r="K115" s="40">
        <f>IF('Submittal Log'!Q116="","",'Submittal Log'!Q116)</f>
        <v/>
      </c>
      <c r="L115" s="38">
        <f>IF('Submittal Log'!U116="","",'Submittal Log'!U116)</f>
        <v/>
      </c>
    </row>
    <row r="116">
      <c r="A116" s="38">
        <f>IF('Submittal Log'!A117="","",'Submittal Log'!A117)</f>
        <v/>
      </c>
      <c r="B116" s="38">
        <f>IF('Submittal Log'!C117="","",'Submittal Log'!C117)</f>
        <v/>
      </c>
      <c r="C116" s="38">
        <f>IF('Submittal Log'!G117="","",'Submittal Log'!G117)</f>
        <v/>
      </c>
      <c r="D116" s="38">
        <f>IF('Submittal Log'!J117="","",'Submittal Log'!J117)</f>
        <v/>
      </c>
      <c r="E116" s="39">
        <f>IF('Submittal Log'!L117="","",'Submittal Log'!L117)</f>
        <v/>
      </c>
      <c r="F116" s="39">
        <f>IF('Submittal Log'!M117="","",'Submittal Log'!M117)</f>
        <v/>
      </c>
      <c r="G116" s="40">
        <f>IF('Submittal Log'!N117="","",'Submittal Log'!N117)</f>
        <v/>
      </c>
      <c r="H116" s="40">
        <f>IF('Submittal Log'!O117="","",'Submittal Log'!O117)</f>
        <v/>
      </c>
      <c r="I116" s="41">
        <f>IF(H116="","",H116-TODAY())</f>
        <v/>
      </c>
      <c r="J116" s="40">
        <f>IF('Submittal Log'!P117="","",'Submittal Log'!P117)</f>
        <v/>
      </c>
      <c r="K116" s="40">
        <f>IF('Submittal Log'!Q117="","",'Submittal Log'!Q117)</f>
        <v/>
      </c>
      <c r="L116" s="38">
        <f>IF('Submittal Log'!U117="","",'Submittal Log'!U117)</f>
        <v/>
      </c>
    </row>
    <row r="117">
      <c r="A117" s="38">
        <f>IF('Submittal Log'!A118="","",'Submittal Log'!A118)</f>
        <v/>
      </c>
      <c r="B117" s="38">
        <f>IF('Submittal Log'!C118="","",'Submittal Log'!C118)</f>
        <v/>
      </c>
      <c r="C117" s="38">
        <f>IF('Submittal Log'!G118="","",'Submittal Log'!G118)</f>
        <v/>
      </c>
      <c r="D117" s="38">
        <f>IF('Submittal Log'!J118="","",'Submittal Log'!J118)</f>
        <v/>
      </c>
      <c r="E117" s="39">
        <f>IF('Submittal Log'!L118="","",'Submittal Log'!L118)</f>
        <v/>
      </c>
      <c r="F117" s="39">
        <f>IF('Submittal Log'!M118="","",'Submittal Log'!M118)</f>
        <v/>
      </c>
      <c r="G117" s="40">
        <f>IF('Submittal Log'!N118="","",'Submittal Log'!N118)</f>
        <v/>
      </c>
      <c r="H117" s="40">
        <f>IF('Submittal Log'!O118="","",'Submittal Log'!O118)</f>
        <v/>
      </c>
      <c r="I117" s="41">
        <f>IF(H117="","",H117-TODAY())</f>
        <v/>
      </c>
      <c r="J117" s="40">
        <f>IF('Submittal Log'!P118="","",'Submittal Log'!P118)</f>
        <v/>
      </c>
      <c r="K117" s="40">
        <f>IF('Submittal Log'!Q118="","",'Submittal Log'!Q118)</f>
        <v/>
      </c>
      <c r="L117" s="38">
        <f>IF('Submittal Log'!U118="","",'Submittal Log'!U118)</f>
        <v/>
      </c>
    </row>
    <row r="118">
      <c r="A118" s="38">
        <f>IF('Submittal Log'!A119="","",'Submittal Log'!A119)</f>
        <v/>
      </c>
      <c r="B118" s="38">
        <f>IF('Submittal Log'!C119="","",'Submittal Log'!C119)</f>
        <v/>
      </c>
      <c r="C118" s="38">
        <f>IF('Submittal Log'!G119="","",'Submittal Log'!G119)</f>
        <v/>
      </c>
      <c r="D118" s="38">
        <f>IF('Submittal Log'!J119="","",'Submittal Log'!J119)</f>
        <v/>
      </c>
      <c r="E118" s="39">
        <f>IF('Submittal Log'!L119="","",'Submittal Log'!L119)</f>
        <v/>
      </c>
      <c r="F118" s="39">
        <f>IF('Submittal Log'!M119="","",'Submittal Log'!M119)</f>
        <v/>
      </c>
      <c r="G118" s="40">
        <f>IF('Submittal Log'!N119="","",'Submittal Log'!N119)</f>
        <v/>
      </c>
      <c r="H118" s="40">
        <f>IF('Submittal Log'!O119="","",'Submittal Log'!O119)</f>
        <v/>
      </c>
      <c r="I118" s="41">
        <f>IF(H118="","",H118-TODAY())</f>
        <v/>
      </c>
      <c r="J118" s="40">
        <f>IF('Submittal Log'!P119="","",'Submittal Log'!P119)</f>
        <v/>
      </c>
      <c r="K118" s="40">
        <f>IF('Submittal Log'!Q119="","",'Submittal Log'!Q119)</f>
        <v/>
      </c>
      <c r="L118" s="38">
        <f>IF('Submittal Log'!U119="","",'Submittal Log'!U119)</f>
        <v/>
      </c>
    </row>
    <row r="119">
      <c r="A119" s="38">
        <f>IF('Submittal Log'!A120="","",'Submittal Log'!A120)</f>
        <v/>
      </c>
      <c r="B119" s="38">
        <f>IF('Submittal Log'!C120="","",'Submittal Log'!C120)</f>
        <v/>
      </c>
      <c r="C119" s="38">
        <f>IF('Submittal Log'!G120="","",'Submittal Log'!G120)</f>
        <v/>
      </c>
      <c r="D119" s="38">
        <f>IF('Submittal Log'!J120="","",'Submittal Log'!J120)</f>
        <v/>
      </c>
      <c r="E119" s="39">
        <f>IF('Submittal Log'!L120="","",'Submittal Log'!L120)</f>
        <v/>
      </c>
      <c r="F119" s="39">
        <f>IF('Submittal Log'!M120="","",'Submittal Log'!M120)</f>
        <v/>
      </c>
      <c r="G119" s="40">
        <f>IF('Submittal Log'!N120="","",'Submittal Log'!N120)</f>
        <v/>
      </c>
      <c r="H119" s="40">
        <f>IF('Submittal Log'!O120="","",'Submittal Log'!O120)</f>
        <v/>
      </c>
      <c r="I119" s="41">
        <f>IF(H119="","",H119-TODAY())</f>
        <v/>
      </c>
      <c r="J119" s="40">
        <f>IF('Submittal Log'!P120="","",'Submittal Log'!P120)</f>
        <v/>
      </c>
      <c r="K119" s="40">
        <f>IF('Submittal Log'!Q120="","",'Submittal Log'!Q120)</f>
        <v/>
      </c>
      <c r="L119" s="38">
        <f>IF('Submittal Log'!U120="","",'Submittal Log'!U120)</f>
        <v/>
      </c>
    </row>
    <row r="120">
      <c r="A120" s="38">
        <f>IF('Submittal Log'!A121="","",'Submittal Log'!A121)</f>
        <v/>
      </c>
      <c r="B120" s="38">
        <f>IF('Submittal Log'!C121="","",'Submittal Log'!C121)</f>
        <v/>
      </c>
      <c r="C120" s="38">
        <f>IF('Submittal Log'!G121="","",'Submittal Log'!G121)</f>
        <v/>
      </c>
      <c r="D120" s="38">
        <f>IF('Submittal Log'!J121="","",'Submittal Log'!J121)</f>
        <v/>
      </c>
      <c r="E120" s="39">
        <f>IF('Submittal Log'!L121="","",'Submittal Log'!L121)</f>
        <v/>
      </c>
      <c r="F120" s="39">
        <f>IF('Submittal Log'!M121="","",'Submittal Log'!M121)</f>
        <v/>
      </c>
      <c r="G120" s="40">
        <f>IF('Submittal Log'!N121="","",'Submittal Log'!N121)</f>
        <v/>
      </c>
      <c r="H120" s="40">
        <f>IF('Submittal Log'!O121="","",'Submittal Log'!O121)</f>
        <v/>
      </c>
      <c r="I120" s="41">
        <f>IF(H120="","",H120-TODAY())</f>
        <v/>
      </c>
      <c r="J120" s="40">
        <f>IF('Submittal Log'!P121="","",'Submittal Log'!P121)</f>
        <v/>
      </c>
      <c r="K120" s="40">
        <f>IF('Submittal Log'!Q121="","",'Submittal Log'!Q121)</f>
        <v/>
      </c>
      <c r="L120" s="38">
        <f>IF('Submittal Log'!U121="","",'Submittal Log'!U121)</f>
        <v/>
      </c>
    </row>
    <row r="121">
      <c r="A121" s="38">
        <f>IF('Submittal Log'!A122="","",'Submittal Log'!A122)</f>
        <v/>
      </c>
      <c r="B121" s="38">
        <f>IF('Submittal Log'!C122="","",'Submittal Log'!C122)</f>
        <v/>
      </c>
      <c r="C121" s="38">
        <f>IF('Submittal Log'!G122="","",'Submittal Log'!G122)</f>
        <v/>
      </c>
      <c r="D121" s="38">
        <f>IF('Submittal Log'!J122="","",'Submittal Log'!J122)</f>
        <v/>
      </c>
      <c r="E121" s="39">
        <f>IF('Submittal Log'!L122="","",'Submittal Log'!L122)</f>
        <v/>
      </c>
      <c r="F121" s="39">
        <f>IF('Submittal Log'!M122="","",'Submittal Log'!M122)</f>
        <v/>
      </c>
      <c r="G121" s="40">
        <f>IF('Submittal Log'!N122="","",'Submittal Log'!N122)</f>
        <v/>
      </c>
      <c r="H121" s="40">
        <f>IF('Submittal Log'!O122="","",'Submittal Log'!O122)</f>
        <v/>
      </c>
      <c r="I121" s="41">
        <f>IF(H121="","",H121-TODAY())</f>
        <v/>
      </c>
      <c r="J121" s="40">
        <f>IF('Submittal Log'!P122="","",'Submittal Log'!P122)</f>
        <v/>
      </c>
      <c r="K121" s="40">
        <f>IF('Submittal Log'!Q122="","",'Submittal Log'!Q122)</f>
        <v/>
      </c>
      <c r="L121" s="38">
        <f>IF('Submittal Log'!U122="","",'Submittal Log'!U122)</f>
        <v/>
      </c>
    </row>
    <row r="122">
      <c r="A122" s="38">
        <f>IF('Submittal Log'!A123="","",'Submittal Log'!A123)</f>
        <v/>
      </c>
      <c r="B122" s="38">
        <f>IF('Submittal Log'!C123="","",'Submittal Log'!C123)</f>
        <v/>
      </c>
      <c r="C122" s="38">
        <f>IF('Submittal Log'!G123="","",'Submittal Log'!G123)</f>
        <v/>
      </c>
      <c r="D122" s="38">
        <f>IF('Submittal Log'!J123="","",'Submittal Log'!J123)</f>
        <v/>
      </c>
      <c r="E122" s="39">
        <f>IF('Submittal Log'!L123="","",'Submittal Log'!L123)</f>
        <v/>
      </c>
      <c r="F122" s="39">
        <f>IF('Submittal Log'!M123="","",'Submittal Log'!M123)</f>
        <v/>
      </c>
      <c r="G122" s="40">
        <f>IF('Submittal Log'!N123="","",'Submittal Log'!N123)</f>
        <v/>
      </c>
      <c r="H122" s="40">
        <f>IF('Submittal Log'!O123="","",'Submittal Log'!O123)</f>
        <v/>
      </c>
      <c r="I122" s="41">
        <f>IF(H122="","",H122-TODAY())</f>
        <v/>
      </c>
      <c r="J122" s="40">
        <f>IF('Submittal Log'!P123="","",'Submittal Log'!P123)</f>
        <v/>
      </c>
      <c r="K122" s="40">
        <f>IF('Submittal Log'!Q123="","",'Submittal Log'!Q123)</f>
        <v/>
      </c>
      <c r="L122" s="38">
        <f>IF('Submittal Log'!U123="","",'Submittal Log'!U123)</f>
        <v/>
      </c>
    </row>
    <row r="123">
      <c r="A123" s="38">
        <f>IF('Submittal Log'!A124="","",'Submittal Log'!A124)</f>
        <v/>
      </c>
      <c r="B123" s="38">
        <f>IF('Submittal Log'!C124="","",'Submittal Log'!C124)</f>
        <v/>
      </c>
      <c r="C123" s="38">
        <f>IF('Submittal Log'!G124="","",'Submittal Log'!G124)</f>
        <v/>
      </c>
      <c r="D123" s="38">
        <f>IF('Submittal Log'!J124="","",'Submittal Log'!J124)</f>
        <v/>
      </c>
      <c r="E123" s="39">
        <f>IF('Submittal Log'!L124="","",'Submittal Log'!L124)</f>
        <v/>
      </c>
      <c r="F123" s="39">
        <f>IF('Submittal Log'!M124="","",'Submittal Log'!M124)</f>
        <v/>
      </c>
      <c r="G123" s="40">
        <f>IF('Submittal Log'!N124="","",'Submittal Log'!N124)</f>
        <v/>
      </c>
      <c r="H123" s="40">
        <f>IF('Submittal Log'!O124="","",'Submittal Log'!O124)</f>
        <v/>
      </c>
      <c r="I123" s="41">
        <f>IF(H123="","",H123-TODAY())</f>
        <v/>
      </c>
      <c r="J123" s="40">
        <f>IF('Submittal Log'!P124="","",'Submittal Log'!P124)</f>
        <v/>
      </c>
      <c r="K123" s="40">
        <f>IF('Submittal Log'!Q124="","",'Submittal Log'!Q124)</f>
        <v/>
      </c>
      <c r="L123" s="38">
        <f>IF('Submittal Log'!U124="","",'Submittal Log'!U124)</f>
        <v/>
      </c>
    </row>
    <row r="124">
      <c r="A124" s="38">
        <f>IF('Submittal Log'!A125="","",'Submittal Log'!A125)</f>
        <v/>
      </c>
      <c r="B124" s="38">
        <f>IF('Submittal Log'!C125="","",'Submittal Log'!C125)</f>
        <v/>
      </c>
      <c r="C124" s="38">
        <f>IF('Submittal Log'!G125="","",'Submittal Log'!G125)</f>
        <v/>
      </c>
      <c r="D124" s="38">
        <f>IF('Submittal Log'!J125="","",'Submittal Log'!J125)</f>
        <v/>
      </c>
      <c r="E124" s="39">
        <f>IF('Submittal Log'!L125="","",'Submittal Log'!L125)</f>
        <v/>
      </c>
      <c r="F124" s="39">
        <f>IF('Submittal Log'!M125="","",'Submittal Log'!M125)</f>
        <v/>
      </c>
      <c r="G124" s="40">
        <f>IF('Submittal Log'!N125="","",'Submittal Log'!N125)</f>
        <v/>
      </c>
      <c r="H124" s="40">
        <f>IF('Submittal Log'!O125="","",'Submittal Log'!O125)</f>
        <v/>
      </c>
      <c r="I124" s="41">
        <f>IF(H124="","",H124-TODAY())</f>
        <v/>
      </c>
      <c r="J124" s="40">
        <f>IF('Submittal Log'!P125="","",'Submittal Log'!P125)</f>
        <v/>
      </c>
      <c r="K124" s="40">
        <f>IF('Submittal Log'!Q125="","",'Submittal Log'!Q125)</f>
        <v/>
      </c>
      <c r="L124" s="38">
        <f>IF('Submittal Log'!U125="","",'Submittal Log'!U125)</f>
        <v/>
      </c>
    </row>
    <row r="125">
      <c r="A125" s="38">
        <f>IF('Submittal Log'!A126="","",'Submittal Log'!A126)</f>
        <v/>
      </c>
      <c r="B125" s="38">
        <f>IF('Submittal Log'!C126="","",'Submittal Log'!C126)</f>
        <v/>
      </c>
      <c r="C125" s="38">
        <f>IF('Submittal Log'!G126="","",'Submittal Log'!G126)</f>
        <v/>
      </c>
      <c r="D125" s="38">
        <f>IF('Submittal Log'!J126="","",'Submittal Log'!J126)</f>
        <v/>
      </c>
      <c r="E125" s="39">
        <f>IF('Submittal Log'!L126="","",'Submittal Log'!L126)</f>
        <v/>
      </c>
      <c r="F125" s="39">
        <f>IF('Submittal Log'!M126="","",'Submittal Log'!M126)</f>
        <v/>
      </c>
      <c r="G125" s="40">
        <f>IF('Submittal Log'!N126="","",'Submittal Log'!N126)</f>
        <v/>
      </c>
      <c r="H125" s="40">
        <f>IF('Submittal Log'!O126="","",'Submittal Log'!O126)</f>
        <v/>
      </c>
      <c r="I125" s="41">
        <f>IF(H125="","",H125-TODAY())</f>
        <v/>
      </c>
      <c r="J125" s="40">
        <f>IF('Submittal Log'!P126="","",'Submittal Log'!P126)</f>
        <v/>
      </c>
      <c r="K125" s="40">
        <f>IF('Submittal Log'!Q126="","",'Submittal Log'!Q126)</f>
        <v/>
      </c>
      <c r="L125" s="38">
        <f>IF('Submittal Log'!U126="","",'Submittal Log'!U126)</f>
        <v/>
      </c>
    </row>
    <row r="126">
      <c r="A126" s="38">
        <f>IF('Submittal Log'!A127="","",'Submittal Log'!A127)</f>
        <v/>
      </c>
      <c r="B126" s="38">
        <f>IF('Submittal Log'!C127="","",'Submittal Log'!C127)</f>
        <v/>
      </c>
      <c r="C126" s="38">
        <f>IF('Submittal Log'!G127="","",'Submittal Log'!G127)</f>
        <v/>
      </c>
      <c r="D126" s="38">
        <f>IF('Submittal Log'!J127="","",'Submittal Log'!J127)</f>
        <v/>
      </c>
      <c r="E126" s="39">
        <f>IF('Submittal Log'!L127="","",'Submittal Log'!L127)</f>
        <v/>
      </c>
      <c r="F126" s="39">
        <f>IF('Submittal Log'!M127="","",'Submittal Log'!M127)</f>
        <v/>
      </c>
      <c r="G126" s="40">
        <f>IF('Submittal Log'!N127="","",'Submittal Log'!N127)</f>
        <v/>
      </c>
      <c r="H126" s="40">
        <f>IF('Submittal Log'!O127="","",'Submittal Log'!O127)</f>
        <v/>
      </c>
      <c r="I126" s="41">
        <f>IF(H126="","",H126-TODAY())</f>
        <v/>
      </c>
      <c r="J126" s="40">
        <f>IF('Submittal Log'!P127="","",'Submittal Log'!P127)</f>
        <v/>
      </c>
      <c r="K126" s="40">
        <f>IF('Submittal Log'!Q127="","",'Submittal Log'!Q127)</f>
        <v/>
      </c>
      <c r="L126" s="38">
        <f>IF('Submittal Log'!U127="","",'Submittal Log'!U127)</f>
        <v/>
      </c>
    </row>
    <row r="127">
      <c r="A127" s="38">
        <f>IF('Submittal Log'!A128="","",'Submittal Log'!A128)</f>
        <v/>
      </c>
      <c r="B127" s="38">
        <f>IF('Submittal Log'!C128="","",'Submittal Log'!C128)</f>
        <v/>
      </c>
      <c r="C127" s="38">
        <f>IF('Submittal Log'!G128="","",'Submittal Log'!G128)</f>
        <v/>
      </c>
      <c r="D127" s="38">
        <f>IF('Submittal Log'!J128="","",'Submittal Log'!J128)</f>
        <v/>
      </c>
      <c r="E127" s="39">
        <f>IF('Submittal Log'!L128="","",'Submittal Log'!L128)</f>
        <v/>
      </c>
      <c r="F127" s="39">
        <f>IF('Submittal Log'!M128="","",'Submittal Log'!M128)</f>
        <v/>
      </c>
      <c r="G127" s="40">
        <f>IF('Submittal Log'!N128="","",'Submittal Log'!N128)</f>
        <v/>
      </c>
      <c r="H127" s="40">
        <f>IF('Submittal Log'!O128="","",'Submittal Log'!O128)</f>
        <v/>
      </c>
      <c r="I127" s="41">
        <f>IF(H127="","",H127-TODAY())</f>
        <v/>
      </c>
      <c r="J127" s="40">
        <f>IF('Submittal Log'!P128="","",'Submittal Log'!P128)</f>
        <v/>
      </c>
      <c r="K127" s="40">
        <f>IF('Submittal Log'!Q128="","",'Submittal Log'!Q128)</f>
        <v/>
      </c>
      <c r="L127" s="38">
        <f>IF('Submittal Log'!U128="","",'Submittal Log'!U128)</f>
        <v/>
      </c>
    </row>
    <row r="128">
      <c r="A128" s="38">
        <f>IF('Submittal Log'!A129="","",'Submittal Log'!A129)</f>
        <v/>
      </c>
      <c r="B128" s="38">
        <f>IF('Submittal Log'!C129="","",'Submittal Log'!C129)</f>
        <v/>
      </c>
      <c r="C128" s="38">
        <f>IF('Submittal Log'!G129="","",'Submittal Log'!G129)</f>
        <v/>
      </c>
      <c r="D128" s="38">
        <f>IF('Submittal Log'!J129="","",'Submittal Log'!J129)</f>
        <v/>
      </c>
      <c r="E128" s="39">
        <f>IF('Submittal Log'!L129="","",'Submittal Log'!L129)</f>
        <v/>
      </c>
      <c r="F128" s="39">
        <f>IF('Submittal Log'!M129="","",'Submittal Log'!M129)</f>
        <v/>
      </c>
      <c r="G128" s="40">
        <f>IF('Submittal Log'!N129="","",'Submittal Log'!N129)</f>
        <v/>
      </c>
      <c r="H128" s="40">
        <f>IF('Submittal Log'!O129="","",'Submittal Log'!O129)</f>
        <v/>
      </c>
      <c r="I128" s="41">
        <f>IF(H128="","",H128-TODAY())</f>
        <v/>
      </c>
      <c r="J128" s="40">
        <f>IF('Submittal Log'!P129="","",'Submittal Log'!P129)</f>
        <v/>
      </c>
      <c r="K128" s="40">
        <f>IF('Submittal Log'!Q129="","",'Submittal Log'!Q129)</f>
        <v/>
      </c>
      <c r="L128" s="38">
        <f>IF('Submittal Log'!U129="","",'Submittal Log'!U129)</f>
        <v/>
      </c>
    </row>
    <row r="129">
      <c r="A129" s="38">
        <f>IF('Submittal Log'!A130="","",'Submittal Log'!A130)</f>
        <v/>
      </c>
      <c r="B129" s="38">
        <f>IF('Submittal Log'!C130="","",'Submittal Log'!C130)</f>
        <v/>
      </c>
      <c r="C129" s="38">
        <f>IF('Submittal Log'!G130="","",'Submittal Log'!G130)</f>
        <v/>
      </c>
      <c r="D129" s="38">
        <f>IF('Submittal Log'!J130="","",'Submittal Log'!J130)</f>
        <v/>
      </c>
      <c r="E129" s="39">
        <f>IF('Submittal Log'!L130="","",'Submittal Log'!L130)</f>
        <v/>
      </c>
      <c r="F129" s="39">
        <f>IF('Submittal Log'!M130="","",'Submittal Log'!M130)</f>
        <v/>
      </c>
      <c r="G129" s="40">
        <f>IF('Submittal Log'!N130="","",'Submittal Log'!N130)</f>
        <v/>
      </c>
      <c r="H129" s="40">
        <f>IF('Submittal Log'!O130="","",'Submittal Log'!O130)</f>
        <v/>
      </c>
      <c r="I129" s="41">
        <f>IF(H129="","",H129-TODAY())</f>
        <v/>
      </c>
      <c r="J129" s="40">
        <f>IF('Submittal Log'!P130="","",'Submittal Log'!P130)</f>
        <v/>
      </c>
      <c r="K129" s="40">
        <f>IF('Submittal Log'!Q130="","",'Submittal Log'!Q130)</f>
        <v/>
      </c>
      <c r="L129" s="38">
        <f>IF('Submittal Log'!U130="","",'Submittal Log'!U130)</f>
        <v/>
      </c>
    </row>
    <row r="130">
      <c r="A130" s="38">
        <f>IF('Submittal Log'!A131="","",'Submittal Log'!A131)</f>
        <v/>
      </c>
      <c r="B130" s="38">
        <f>IF('Submittal Log'!C131="","",'Submittal Log'!C131)</f>
        <v/>
      </c>
      <c r="C130" s="38">
        <f>IF('Submittal Log'!G131="","",'Submittal Log'!G131)</f>
        <v/>
      </c>
      <c r="D130" s="38">
        <f>IF('Submittal Log'!J131="","",'Submittal Log'!J131)</f>
        <v/>
      </c>
      <c r="E130" s="39">
        <f>IF('Submittal Log'!L131="","",'Submittal Log'!L131)</f>
        <v/>
      </c>
      <c r="F130" s="39">
        <f>IF('Submittal Log'!M131="","",'Submittal Log'!M131)</f>
        <v/>
      </c>
      <c r="G130" s="40">
        <f>IF('Submittal Log'!N131="","",'Submittal Log'!N131)</f>
        <v/>
      </c>
      <c r="H130" s="40">
        <f>IF('Submittal Log'!O131="","",'Submittal Log'!O131)</f>
        <v/>
      </c>
      <c r="I130" s="41">
        <f>IF(H130="","",H130-TODAY())</f>
        <v/>
      </c>
      <c r="J130" s="40">
        <f>IF('Submittal Log'!P131="","",'Submittal Log'!P131)</f>
        <v/>
      </c>
      <c r="K130" s="40">
        <f>IF('Submittal Log'!Q131="","",'Submittal Log'!Q131)</f>
        <v/>
      </c>
      <c r="L130" s="38">
        <f>IF('Submittal Log'!U131="","",'Submittal Log'!U131)</f>
        <v/>
      </c>
    </row>
    <row r="131">
      <c r="A131" s="38">
        <f>IF('Submittal Log'!A132="","",'Submittal Log'!A132)</f>
        <v/>
      </c>
      <c r="B131" s="38">
        <f>IF('Submittal Log'!C132="","",'Submittal Log'!C132)</f>
        <v/>
      </c>
      <c r="C131" s="38">
        <f>IF('Submittal Log'!G132="","",'Submittal Log'!G132)</f>
        <v/>
      </c>
      <c r="D131" s="38">
        <f>IF('Submittal Log'!J132="","",'Submittal Log'!J132)</f>
        <v/>
      </c>
      <c r="E131" s="39">
        <f>IF('Submittal Log'!L132="","",'Submittal Log'!L132)</f>
        <v/>
      </c>
      <c r="F131" s="39">
        <f>IF('Submittal Log'!M132="","",'Submittal Log'!M132)</f>
        <v/>
      </c>
      <c r="G131" s="40">
        <f>IF('Submittal Log'!N132="","",'Submittal Log'!N132)</f>
        <v/>
      </c>
      <c r="H131" s="40">
        <f>IF('Submittal Log'!O132="","",'Submittal Log'!O132)</f>
        <v/>
      </c>
      <c r="I131" s="41">
        <f>IF(H131="","",H131-TODAY())</f>
        <v/>
      </c>
      <c r="J131" s="40">
        <f>IF('Submittal Log'!P132="","",'Submittal Log'!P132)</f>
        <v/>
      </c>
      <c r="K131" s="40">
        <f>IF('Submittal Log'!Q132="","",'Submittal Log'!Q132)</f>
        <v/>
      </c>
      <c r="L131" s="38">
        <f>IF('Submittal Log'!U132="","",'Submittal Log'!U132)</f>
        <v/>
      </c>
    </row>
    <row r="132">
      <c r="A132" s="38">
        <f>IF('Submittal Log'!A133="","",'Submittal Log'!A133)</f>
        <v/>
      </c>
      <c r="B132" s="38">
        <f>IF('Submittal Log'!C133="","",'Submittal Log'!C133)</f>
        <v/>
      </c>
      <c r="C132" s="38">
        <f>IF('Submittal Log'!G133="","",'Submittal Log'!G133)</f>
        <v/>
      </c>
      <c r="D132" s="38">
        <f>IF('Submittal Log'!J133="","",'Submittal Log'!J133)</f>
        <v/>
      </c>
      <c r="E132" s="39">
        <f>IF('Submittal Log'!L133="","",'Submittal Log'!L133)</f>
        <v/>
      </c>
      <c r="F132" s="39">
        <f>IF('Submittal Log'!M133="","",'Submittal Log'!M133)</f>
        <v/>
      </c>
      <c r="G132" s="40">
        <f>IF('Submittal Log'!N133="","",'Submittal Log'!N133)</f>
        <v/>
      </c>
      <c r="H132" s="40">
        <f>IF('Submittal Log'!O133="","",'Submittal Log'!O133)</f>
        <v/>
      </c>
      <c r="I132" s="41">
        <f>IF(H132="","",H132-TODAY())</f>
        <v/>
      </c>
      <c r="J132" s="40">
        <f>IF('Submittal Log'!P133="","",'Submittal Log'!P133)</f>
        <v/>
      </c>
      <c r="K132" s="40">
        <f>IF('Submittal Log'!Q133="","",'Submittal Log'!Q133)</f>
        <v/>
      </c>
      <c r="L132" s="38">
        <f>IF('Submittal Log'!U133="","",'Submittal Log'!U133)</f>
        <v/>
      </c>
    </row>
    <row r="133">
      <c r="A133" s="38">
        <f>IF('Submittal Log'!A134="","",'Submittal Log'!A134)</f>
        <v/>
      </c>
      <c r="B133" s="38">
        <f>IF('Submittal Log'!C134="","",'Submittal Log'!C134)</f>
        <v/>
      </c>
      <c r="C133" s="38">
        <f>IF('Submittal Log'!G134="","",'Submittal Log'!G134)</f>
        <v/>
      </c>
      <c r="D133" s="38">
        <f>IF('Submittal Log'!J134="","",'Submittal Log'!J134)</f>
        <v/>
      </c>
      <c r="E133" s="39">
        <f>IF('Submittal Log'!L134="","",'Submittal Log'!L134)</f>
        <v/>
      </c>
      <c r="F133" s="39">
        <f>IF('Submittal Log'!M134="","",'Submittal Log'!M134)</f>
        <v/>
      </c>
      <c r="G133" s="40">
        <f>IF('Submittal Log'!N134="","",'Submittal Log'!N134)</f>
        <v/>
      </c>
      <c r="H133" s="40">
        <f>IF('Submittal Log'!O134="","",'Submittal Log'!O134)</f>
        <v/>
      </c>
      <c r="I133" s="41">
        <f>IF(H133="","",H133-TODAY())</f>
        <v/>
      </c>
      <c r="J133" s="40">
        <f>IF('Submittal Log'!P134="","",'Submittal Log'!P134)</f>
        <v/>
      </c>
      <c r="K133" s="40">
        <f>IF('Submittal Log'!Q134="","",'Submittal Log'!Q134)</f>
        <v/>
      </c>
      <c r="L133" s="38">
        <f>IF('Submittal Log'!U134="","",'Submittal Log'!U134)</f>
        <v/>
      </c>
    </row>
    <row r="134">
      <c r="A134" s="38">
        <f>IF('Submittal Log'!A135="","",'Submittal Log'!A135)</f>
        <v/>
      </c>
      <c r="B134" s="38">
        <f>IF('Submittal Log'!C135="","",'Submittal Log'!C135)</f>
        <v/>
      </c>
      <c r="C134" s="38">
        <f>IF('Submittal Log'!G135="","",'Submittal Log'!G135)</f>
        <v/>
      </c>
      <c r="D134" s="38">
        <f>IF('Submittal Log'!J135="","",'Submittal Log'!J135)</f>
        <v/>
      </c>
      <c r="E134" s="39">
        <f>IF('Submittal Log'!L135="","",'Submittal Log'!L135)</f>
        <v/>
      </c>
      <c r="F134" s="39">
        <f>IF('Submittal Log'!M135="","",'Submittal Log'!M135)</f>
        <v/>
      </c>
      <c r="G134" s="40">
        <f>IF('Submittal Log'!N135="","",'Submittal Log'!N135)</f>
        <v/>
      </c>
      <c r="H134" s="40">
        <f>IF('Submittal Log'!O135="","",'Submittal Log'!O135)</f>
        <v/>
      </c>
      <c r="I134" s="41">
        <f>IF(H134="","",H134-TODAY())</f>
        <v/>
      </c>
      <c r="J134" s="40">
        <f>IF('Submittal Log'!P135="","",'Submittal Log'!P135)</f>
        <v/>
      </c>
      <c r="K134" s="40">
        <f>IF('Submittal Log'!Q135="","",'Submittal Log'!Q135)</f>
        <v/>
      </c>
      <c r="L134" s="38">
        <f>IF('Submittal Log'!U135="","",'Submittal Log'!U135)</f>
        <v/>
      </c>
    </row>
    <row r="135">
      <c r="A135" s="38">
        <f>IF('Submittal Log'!A136="","",'Submittal Log'!A136)</f>
        <v/>
      </c>
      <c r="B135" s="38">
        <f>IF('Submittal Log'!C136="","",'Submittal Log'!C136)</f>
        <v/>
      </c>
      <c r="C135" s="38">
        <f>IF('Submittal Log'!G136="","",'Submittal Log'!G136)</f>
        <v/>
      </c>
      <c r="D135" s="38">
        <f>IF('Submittal Log'!J136="","",'Submittal Log'!J136)</f>
        <v/>
      </c>
      <c r="E135" s="39">
        <f>IF('Submittal Log'!L136="","",'Submittal Log'!L136)</f>
        <v/>
      </c>
      <c r="F135" s="39">
        <f>IF('Submittal Log'!M136="","",'Submittal Log'!M136)</f>
        <v/>
      </c>
      <c r="G135" s="40">
        <f>IF('Submittal Log'!N136="","",'Submittal Log'!N136)</f>
        <v/>
      </c>
      <c r="H135" s="40">
        <f>IF('Submittal Log'!O136="","",'Submittal Log'!O136)</f>
        <v/>
      </c>
      <c r="I135" s="41">
        <f>IF(H135="","",H135-TODAY())</f>
        <v/>
      </c>
      <c r="J135" s="40">
        <f>IF('Submittal Log'!P136="","",'Submittal Log'!P136)</f>
        <v/>
      </c>
      <c r="K135" s="40">
        <f>IF('Submittal Log'!Q136="","",'Submittal Log'!Q136)</f>
        <v/>
      </c>
      <c r="L135" s="38">
        <f>IF('Submittal Log'!U136="","",'Submittal Log'!U136)</f>
        <v/>
      </c>
    </row>
    <row r="136">
      <c r="A136" s="38">
        <f>IF('Submittal Log'!A137="","",'Submittal Log'!A137)</f>
        <v/>
      </c>
      <c r="B136" s="38">
        <f>IF('Submittal Log'!C137="","",'Submittal Log'!C137)</f>
        <v/>
      </c>
      <c r="C136" s="38">
        <f>IF('Submittal Log'!G137="","",'Submittal Log'!G137)</f>
        <v/>
      </c>
      <c r="D136" s="38">
        <f>IF('Submittal Log'!J137="","",'Submittal Log'!J137)</f>
        <v/>
      </c>
      <c r="E136" s="39">
        <f>IF('Submittal Log'!L137="","",'Submittal Log'!L137)</f>
        <v/>
      </c>
      <c r="F136" s="39">
        <f>IF('Submittal Log'!M137="","",'Submittal Log'!M137)</f>
        <v/>
      </c>
      <c r="G136" s="40">
        <f>IF('Submittal Log'!N137="","",'Submittal Log'!N137)</f>
        <v/>
      </c>
      <c r="H136" s="40">
        <f>IF('Submittal Log'!O137="","",'Submittal Log'!O137)</f>
        <v/>
      </c>
      <c r="I136" s="41">
        <f>IF(H136="","",H136-TODAY())</f>
        <v/>
      </c>
      <c r="J136" s="40">
        <f>IF('Submittal Log'!P137="","",'Submittal Log'!P137)</f>
        <v/>
      </c>
      <c r="K136" s="40">
        <f>IF('Submittal Log'!Q137="","",'Submittal Log'!Q137)</f>
        <v/>
      </c>
      <c r="L136" s="38">
        <f>IF('Submittal Log'!U137="","",'Submittal Log'!U137)</f>
        <v/>
      </c>
    </row>
    <row r="137">
      <c r="A137" s="38">
        <f>IF('Submittal Log'!A138="","",'Submittal Log'!A138)</f>
        <v/>
      </c>
      <c r="B137" s="38">
        <f>IF('Submittal Log'!C138="","",'Submittal Log'!C138)</f>
        <v/>
      </c>
      <c r="C137" s="38">
        <f>IF('Submittal Log'!G138="","",'Submittal Log'!G138)</f>
        <v/>
      </c>
      <c r="D137" s="38">
        <f>IF('Submittal Log'!J138="","",'Submittal Log'!J138)</f>
        <v/>
      </c>
      <c r="E137" s="39">
        <f>IF('Submittal Log'!L138="","",'Submittal Log'!L138)</f>
        <v/>
      </c>
      <c r="F137" s="39">
        <f>IF('Submittal Log'!M138="","",'Submittal Log'!M138)</f>
        <v/>
      </c>
      <c r="G137" s="40">
        <f>IF('Submittal Log'!N138="","",'Submittal Log'!N138)</f>
        <v/>
      </c>
      <c r="H137" s="40">
        <f>IF('Submittal Log'!O138="","",'Submittal Log'!O138)</f>
        <v/>
      </c>
      <c r="I137" s="41">
        <f>IF(H137="","",H137-TODAY())</f>
        <v/>
      </c>
      <c r="J137" s="40">
        <f>IF('Submittal Log'!P138="","",'Submittal Log'!P138)</f>
        <v/>
      </c>
      <c r="K137" s="40">
        <f>IF('Submittal Log'!Q138="","",'Submittal Log'!Q138)</f>
        <v/>
      </c>
      <c r="L137" s="38">
        <f>IF('Submittal Log'!U138="","",'Submittal Log'!U138)</f>
        <v/>
      </c>
    </row>
    <row r="138">
      <c r="A138" s="38">
        <f>IF('Submittal Log'!A139="","",'Submittal Log'!A139)</f>
        <v/>
      </c>
      <c r="B138" s="38">
        <f>IF('Submittal Log'!C139="","",'Submittal Log'!C139)</f>
        <v/>
      </c>
      <c r="C138" s="38">
        <f>IF('Submittal Log'!G139="","",'Submittal Log'!G139)</f>
        <v/>
      </c>
      <c r="D138" s="38">
        <f>IF('Submittal Log'!J139="","",'Submittal Log'!J139)</f>
        <v/>
      </c>
      <c r="E138" s="39">
        <f>IF('Submittal Log'!L139="","",'Submittal Log'!L139)</f>
        <v/>
      </c>
      <c r="F138" s="39">
        <f>IF('Submittal Log'!M139="","",'Submittal Log'!M139)</f>
        <v/>
      </c>
      <c r="G138" s="40">
        <f>IF('Submittal Log'!N139="","",'Submittal Log'!N139)</f>
        <v/>
      </c>
      <c r="H138" s="40">
        <f>IF('Submittal Log'!O139="","",'Submittal Log'!O139)</f>
        <v/>
      </c>
      <c r="I138" s="41">
        <f>IF(H138="","",H138-TODAY())</f>
        <v/>
      </c>
      <c r="J138" s="40">
        <f>IF('Submittal Log'!P139="","",'Submittal Log'!P139)</f>
        <v/>
      </c>
      <c r="K138" s="40">
        <f>IF('Submittal Log'!Q139="","",'Submittal Log'!Q139)</f>
        <v/>
      </c>
      <c r="L138" s="38">
        <f>IF('Submittal Log'!U139="","",'Submittal Log'!U139)</f>
        <v/>
      </c>
    </row>
    <row r="139">
      <c r="A139" s="38">
        <f>IF('Submittal Log'!A140="","",'Submittal Log'!A140)</f>
        <v/>
      </c>
      <c r="B139" s="38">
        <f>IF('Submittal Log'!C140="","",'Submittal Log'!C140)</f>
        <v/>
      </c>
      <c r="C139" s="38">
        <f>IF('Submittal Log'!G140="","",'Submittal Log'!G140)</f>
        <v/>
      </c>
      <c r="D139" s="38">
        <f>IF('Submittal Log'!J140="","",'Submittal Log'!J140)</f>
        <v/>
      </c>
      <c r="E139" s="39">
        <f>IF('Submittal Log'!L140="","",'Submittal Log'!L140)</f>
        <v/>
      </c>
      <c r="F139" s="39">
        <f>IF('Submittal Log'!M140="","",'Submittal Log'!M140)</f>
        <v/>
      </c>
      <c r="G139" s="40">
        <f>IF('Submittal Log'!N140="","",'Submittal Log'!N140)</f>
        <v/>
      </c>
      <c r="H139" s="40">
        <f>IF('Submittal Log'!O140="","",'Submittal Log'!O140)</f>
        <v/>
      </c>
      <c r="I139" s="41">
        <f>IF(H139="","",H139-TODAY())</f>
        <v/>
      </c>
      <c r="J139" s="40">
        <f>IF('Submittal Log'!P140="","",'Submittal Log'!P140)</f>
        <v/>
      </c>
      <c r="K139" s="40">
        <f>IF('Submittal Log'!Q140="","",'Submittal Log'!Q140)</f>
        <v/>
      </c>
      <c r="L139" s="38">
        <f>IF('Submittal Log'!U140="","",'Submittal Log'!U140)</f>
        <v/>
      </c>
    </row>
    <row r="140">
      <c r="A140" s="38">
        <f>IF('Submittal Log'!A141="","",'Submittal Log'!A141)</f>
        <v/>
      </c>
      <c r="B140" s="38">
        <f>IF('Submittal Log'!C141="","",'Submittal Log'!C141)</f>
        <v/>
      </c>
      <c r="C140" s="38">
        <f>IF('Submittal Log'!G141="","",'Submittal Log'!G141)</f>
        <v/>
      </c>
      <c r="D140" s="38">
        <f>IF('Submittal Log'!J141="","",'Submittal Log'!J141)</f>
        <v/>
      </c>
      <c r="E140" s="39">
        <f>IF('Submittal Log'!L141="","",'Submittal Log'!L141)</f>
        <v/>
      </c>
      <c r="F140" s="39">
        <f>IF('Submittal Log'!M141="","",'Submittal Log'!M141)</f>
        <v/>
      </c>
      <c r="G140" s="40">
        <f>IF('Submittal Log'!N141="","",'Submittal Log'!N141)</f>
        <v/>
      </c>
      <c r="H140" s="40">
        <f>IF('Submittal Log'!O141="","",'Submittal Log'!O141)</f>
        <v/>
      </c>
      <c r="I140" s="41">
        <f>IF(H140="","",H140-TODAY())</f>
        <v/>
      </c>
      <c r="J140" s="40">
        <f>IF('Submittal Log'!P141="","",'Submittal Log'!P141)</f>
        <v/>
      </c>
      <c r="K140" s="40">
        <f>IF('Submittal Log'!Q141="","",'Submittal Log'!Q141)</f>
        <v/>
      </c>
      <c r="L140" s="38">
        <f>IF('Submittal Log'!U141="","",'Submittal Log'!U141)</f>
        <v/>
      </c>
    </row>
    <row r="141">
      <c r="A141" s="38">
        <f>IF('Submittal Log'!A142="","",'Submittal Log'!A142)</f>
        <v/>
      </c>
      <c r="B141" s="38">
        <f>IF('Submittal Log'!C142="","",'Submittal Log'!C142)</f>
        <v/>
      </c>
      <c r="C141" s="38">
        <f>IF('Submittal Log'!G142="","",'Submittal Log'!G142)</f>
        <v/>
      </c>
      <c r="D141" s="38">
        <f>IF('Submittal Log'!J142="","",'Submittal Log'!J142)</f>
        <v/>
      </c>
      <c r="E141" s="39">
        <f>IF('Submittal Log'!L142="","",'Submittal Log'!L142)</f>
        <v/>
      </c>
      <c r="F141" s="39">
        <f>IF('Submittal Log'!M142="","",'Submittal Log'!M142)</f>
        <v/>
      </c>
      <c r="G141" s="40">
        <f>IF('Submittal Log'!N142="","",'Submittal Log'!N142)</f>
        <v/>
      </c>
      <c r="H141" s="40">
        <f>IF('Submittal Log'!O142="","",'Submittal Log'!O142)</f>
        <v/>
      </c>
      <c r="I141" s="41">
        <f>IF(H141="","",H141-TODAY())</f>
        <v/>
      </c>
      <c r="J141" s="40">
        <f>IF('Submittal Log'!P142="","",'Submittal Log'!P142)</f>
        <v/>
      </c>
      <c r="K141" s="40">
        <f>IF('Submittal Log'!Q142="","",'Submittal Log'!Q142)</f>
        <v/>
      </c>
      <c r="L141" s="38">
        <f>IF('Submittal Log'!U142="","",'Submittal Log'!U142)</f>
        <v/>
      </c>
    </row>
    <row r="142">
      <c r="A142" s="38">
        <f>IF('Submittal Log'!A143="","",'Submittal Log'!A143)</f>
        <v/>
      </c>
      <c r="B142" s="38">
        <f>IF('Submittal Log'!C143="","",'Submittal Log'!C143)</f>
        <v/>
      </c>
      <c r="C142" s="38">
        <f>IF('Submittal Log'!G143="","",'Submittal Log'!G143)</f>
        <v/>
      </c>
      <c r="D142" s="38">
        <f>IF('Submittal Log'!J143="","",'Submittal Log'!J143)</f>
        <v/>
      </c>
      <c r="E142" s="39">
        <f>IF('Submittal Log'!L143="","",'Submittal Log'!L143)</f>
        <v/>
      </c>
      <c r="F142" s="39">
        <f>IF('Submittal Log'!M143="","",'Submittal Log'!M143)</f>
        <v/>
      </c>
      <c r="G142" s="40">
        <f>IF('Submittal Log'!N143="","",'Submittal Log'!N143)</f>
        <v/>
      </c>
      <c r="H142" s="40">
        <f>IF('Submittal Log'!O143="","",'Submittal Log'!O143)</f>
        <v/>
      </c>
      <c r="I142" s="41">
        <f>IF(H142="","",H142-TODAY())</f>
        <v/>
      </c>
      <c r="J142" s="40">
        <f>IF('Submittal Log'!P143="","",'Submittal Log'!P143)</f>
        <v/>
      </c>
      <c r="K142" s="40">
        <f>IF('Submittal Log'!Q143="","",'Submittal Log'!Q143)</f>
        <v/>
      </c>
      <c r="L142" s="38">
        <f>IF('Submittal Log'!U143="","",'Submittal Log'!U143)</f>
        <v/>
      </c>
    </row>
    <row r="143">
      <c r="A143" s="38">
        <f>IF('Submittal Log'!A144="","",'Submittal Log'!A144)</f>
        <v/>
      </c>
      <c r="B143" s="38">
        <f>IF('Submittal Log'!C144="","",'Submittal Log'!C144)</f>
        <v/>
      </c>
      <c r="C143" s="38">
        <f>IF('Submittal Log'!G144="","",'Submittal Log'!G144)</f>
        <v/>
      </c>
      <c r="D143" s="38">
        <f>IF('Submittal Log'!J144="","",'Submittal Log'!J144)</f>
        <v/>
      </c>
      <c r="E143" s="39">
        <f>IF('Submittal Log'!L144="","",'Submittal Log'!L144)</f>
        <v/>
      </c>
      <c r="F143" s="39">
        <f>IF('Submittal Log'!M144="","",'Submittal Log'!M144)</f>
        <v/>
      </c>
      <c r="G143" s="40">
        <f>IF('Submittal Log'!N144="","",'Submittal Log'!N144)</f>
        <v/>
      </c>
      <c r="H143" s="40">
        <f>IF('Submittal Log'!O144="","",'Submittal Log'!O144)</f>
        <v/>
      </c>
      <c r="I143" s="41">
        <f>IF(H143="","",H143-TODAY())</f>
        <v/>
      </c>
      <c r="J143" s="40">
        <f>IF('Submittal Log'!P144="","",'Submittal Log'!P144)</f>
        <v/>
      </c>
      <c r="K143" s="40">
        <f>IF('Submittal Log'!Q144="","",'Submittal Log'!Q144)</f>
        <v/>
      </c>
      <c r="L143" s="38">
        <f>IF('Submittal Log'!U144="","",'Submittal Log'!U144)</f>
        <v/>
      </c>
    </row>
    <row r="144">
      <c r="A144" s="38">
        <f>IF('Submittal Log'!A145="","",'Submittal Log'!A145)</f>
        <v/>
      </c>
      <c r="B144" s="38">
        <f>IF('Submittal Log'!C145="","",'Submittal Log'!C145)</f>
        <v/>
      </c>
      <c r="C144" s="38">
        <f>IF('Submittal Log'!G145="","",'Submittal Log'!G145)</f>
        <v/>
      </c>
      <c r="D144" s="38">
        <f>IF('Submittal Log'!J145="","",'Submittal Log'!J145)</f>
        <v/>
      </c>
      <c r="E144" s="39">
        <f>IF('Submittal Log'!L145="","",'Submittal Log'!L145)</f>
        <v/>
      </c>
      <c r="F144" s="39">
        <f>IF('Submittal Log'!M145="","",'Submittal Log'!M145)</f>
        <v/>
      </c>
      <c r="G144" s="40">
        <f>IF('Submittal Log'!N145="","",'Submittal Log'!N145)</f>
        <v/>
      </c>
      <c r="H144" s="40">
        <f>IF('Submittal Log'!O145="","",'Submittal Log'!O145)</f>
        <v/>
      </c>
      <c r="I144" s="41">
        <f>IF(H144="","",H144-TODAY())</f>
        <v/>
      </c>
      <c r="J144" s="40">
        <f>IF('Submittal Log'!P145="","",'Submittal Log'!P145)</f>
        <v/>
      </c>
      <c r="K144" s="40">
        <f>IF('Submittal Log'!Q145="","",'Submittal Log'!Q145)</f>
        <v/>
      </c>
      <c r="L144" s="38">
        <f>IF('Submittal Log'!U145="","",'Submittal Log'!U145)</f>
        <v/>
      </c>
    </row>
    <row r="145">
      <c r="A145" s="38">
        <f>IF('Submittal Log'!A146="","",'Submittal Log'!A146)</f>
        <v/>
      </c>
      <c r="B145" s="38">
        <f>IF('Submittal Log'!C146="","",'Submittal Log'!C146)</f>
        <v/>
      </c>
      <c r="C145" s="38">
        <f>IF('Submittal Log'!G146="","",'Submittal Log'!G146)</f>
        <v/>
      </c>
      <c r="D145" s="38">
        <f>IF('Submittal Log'!J146="","",'Submittal Log'!J146)</f>
        <v/>
      </c>
      <c r="E145" s="39">
        <f>IF('Submittal Log'!L146="","",'Submittal Log'!L146)</f>
        <v/>
      </c>
      <c r="F145" s="39">
        <f>IF('Submittal Log'!M146="","",'Submittal Log'!M146)</f>
        <v/>
      </c>
      <c r="G145" s="40">
        <f>IF('Submittal Log'!N146="","",'Submittal Log'!N146)</f>
        <v/>
      </c>
      <c r="H145" s="40">
        <f>IF('Submittal Log'!O146="","",'Submittal Log'!O146)</f>
        <v/>
      </c>
      <c r="I145" s="41">
        <f>IF(H145="","",H145-TODAY())</f>
        <v/>
      </c>
      <c r="J145" s="40">
        <f>IF('Submittal Log'!P146="","",'Submittal Log'!P146)</f>
        <v/>
      </c>
      <c r="K145" s="40">
        <f>IF('Submittal Log'!Q146="","",'Submittal Log'!Q146)</f>
        <v/>
      </c>
      <c r="L145" s="38">
        <f>IF('Submittal Log'!U146="","",'Submittal Log'!U146)</f>
        <v/>
      </c>
    </row>
    <row r="146">
      <c r="A146" s="38">
        <f>IF('Submittal Log'!A147="","",'Submittal Log'!A147)</f>
        <v/>
      </c>
      <c r="B146" s="38">
        <f>IF('Submittal Log'!C147="","",'Submittal Log'!C147)</f>
        <v/>
      </c>
      <c r="C146" s="38">
        <f>IF('Submittal Log'!G147="","",'Submittal Log'!G147)</f>
        <v/>
      </c>
      <c r="D146" s="38">
        <f>IF('Submittal Log'!J147="","",'Submittal Log'!J147)</f>
        <v/>
      </c>
      <c r="E146" s="39">
        <f>IF('Submittal Log'!L147="","",'Submittal Log'!L147)</f>
        <v/>
      </c>
      <c r="F146" s="39">
        <f>IF('Submittal Log'!M147="","",'Submittal Log'!M147)</f>
        <v/>
      </c>
      <c r="G146" s="40">
        <f>IF('Submittal Log'!N147="","",'Submittal Log'!N147)</f>
        <v/>
      </c>
      <c r="H146" s="40">
        <f>IF('Submittal Log'!O147="","",'Submittal Log'!O147)</f>
        <v/>
      </c>
      <c r="I146" s="41">
        <f>IF(H146="","",H146-TODAY())</f>
        <v/>
      </c>
      <c r="J146" s="40">
        <f>IF('Submittal Log'!P147="","",'Submittal Log'!P147)</f>
        <v/>
      </c>
      <c r="K146" s="40">
        <f>IF('Submittal Log'!Q147="","",'Submittal Log'!Q147)</f>
        <v/>
      </c>
      <c r="L146" s="38">
        <f>IF('Submittal Log'!U147="","",'Submittal Log'!U147)</f>
        <v/>
      </c>
    </row>
    <row r="147">
      <c r="A147" s="38">
        <f>IF('Submittal Log'!A148="","",'Submittal Log'!A148)</f>
        <v/>
      </c>
      <c r="B147" s="38">
        <f>IF('Submittal Log'!C148="","",'Submittal Log'!C148)</f>
        <v/>
      </c>
      <c r="C147" s="38">
        <f>IF('Submittal Log'!G148="","",'Submittal Log'!G148)</f>
        <v/>
      </c>
      <c r="D147" s="38">
        <f>IF('Submittal Log'!J148="","",'Submittal Log'!J148)</f>
        <v/>
      </c>
      <c r="E147" s="39">
        <f>IF('Submittal Log'!L148="","",'Submittal Log'!L148)</f>
        <v/>
      </c>
      <c r="F147" s="39">
        <f>IF('Submittal Log'!M148="","",'Submittal Log'!M148)</f>
        <v/>
      </c>
      <c r="G147" s="40">
        <f>IF('Submittal Log'!N148="","",'Submittal Log'!N148)</f>
        <v/>
      </c>
      <c r="H147" s="40">
        <f>IF('Submittal Log'!O148="","",'Submittal Log'!O148)</f>
        <v/>
      </c>
      <c r="I147" s="41">
        <f>IF(H147="","",H147-TODAY())</f>
        <v/>
      </c>
      <c r="J147" s="40">
        <f>IF('Submittal Log'!P148="","",'Submittal Log'!P148)</f>
        <v/>
      </c>
      <c r="K147" s="40">
        <f>IF('Submittal Log'!Q148="","",'Submittal Log'!Q148)</f>
        <v/>
      </c>
      <c r="L147" s="38">
        <f>IF('Submittal Log'!U148="","",'Submittal Log'!U148)</f>
        <v/>
      </c>
    </row>
    <row r="148">
      <c r="A148" s="38">
        <f>IF('Submittal Log'!A149="","",'Submittal Log'!A149)</f>
        <v/>
      </c>
      <c r="B148" s="38">
        <f>IF('Submittal Log'!C149="","",'Submittal Log'!C149)</f>
        <v/>
      </c>
      <c r="C148" s="38">
        <f>IF('Submittal Log'!G149="","",'Submittal Log'!G149)</f>
        <v/>
      </c>
      <c r="D148" s="38">
        <f>IF('Submittal Log'!J149="","",'Submittal Log'!J149)</f>
        <v/>
      </c>
      <c r="E148" s="39">
        <f>IF('Submittal Log'!L149="","",'Submittal Log'!L149)</f>
        <v/>
      </c>
      <c r="F148" s="39">
        <f>IF('Submittal Log'!M149="","",'Submittal Log'!M149)</f>
        <v/>
      </c>
      <c r="G148" s="40">
        <f>IF('Submittal Log'!N149="","",'Submittal Log'!N149)</f>
        <v/>
      </c>
      <c r="H148" s="40">
        <f>IF('Submittal Log'!O149="","",'Submittal Log'!O149)</f>
        <v/>
      </c>
      <c r="I148" s="41">
        <f>IF(H148="","",H148-TODAY())</f>
        <v/>
      </c>
      <c r="J148" s="40">
        <f>IF('Submittal Log'!P149="","",'Submittal Log'!P149)</f>
        <v/>
      </c>
      <c r="K148" s="40">
        <f>IF('Submittal Log'!Q149="","",'Submittal Log'!Q149)</f>
        <v/>
      </c>
      <c r="L148" s="38">
        <f>IF('Submittal Log'!U149="","",'Submittal Log'!U149)</f>
        <v/>
      </c>
    </row>
    <row r="149">
      <c r="A149" s="38">
        <f>IF('Submittal Log'!A150="","",'Submittal Log'!A150)</f>
        <v/>
      </c>
      <c r="B149" s="38">
        <f>IF('Submittal Log'!C150="","",'Submittal Log'!C150)</f>
        <v/>
      </c>
      <c r="C149" s="38">
        <f>IF('Submittal Log'!G150="","",'Submittal Log'!G150)</f>
        <v/>
      </c>
      <c r="D149" s="38">
        <f>IF('Submittal Log'!J150="","",'Submittal Log'!J150)</f>
        <v/>
      </c>
      <c r="E149" s="39">
        <f>IF('Submittal Log'!L150="","",'Submittal Log'!L150)</f>
        <v/>
      </c>
      <c r="F149" s="39">
        <f>IF('Submittal Log'!M150="","",'Submittal Log'!M150)</f>
        <v/>
      </c>
      <c r="G149" s="40">
        <f>IF('Submittal Log'!N150="","",'Submittal Log'!N150)</f>
        <v/>
      </c>
      <c r="H149" s="40">
        <f>IF('Submittal Log'!O150="","",'Submittal Log'!O150)</f>
        <v/>
      </c>
      <c r="I149" s="41">
        <f>IF(H149="","",H149-TODAY())</f>
        <v/>
      </c>
      <c r="J149" s="40">
        <f>IF('Submittal Log'!P150="","",'Submittal Log'!P150)</f>
        <v/>
      </c>
      <c r="K149" s="40">
        <f>IF('Submittal Log'!Q150="","",'Submittal Log'!Q150)</f>
        <v/>
      </c>
      <c r="L149" s="38">
        <f>IF('Submittal Log'!U150="","",'Submittal Log'!U150)</f>
        <v/>
      </c>
    </row>
    <row r="150">
      <c r="A150" s="38">
        <f>IF('Submittal Log'!A151="","",'Submittal Log'!A151)</f>
        <v/>
      </c>
      <c r="B150" s="38">
        <f>IF('Submittal Log'!C151="","",'Submittal Log'!C151)</f>
        <v/>
      </c>
      <c r="C150" s="38">
        <f>IF('Submittal Log'!G151="","",'Submittal Log'!G151)</f>
        <v/>
      </c>
      <c r="D150" s="38">
        <f>IF('Submittal Log'!J151="","",'Submittal Log'!J151)</f>
        <v/>
      </c>
      <c r="E150" s="39">
        <f>IF('Submittal Log'!L151="","",'Submittal Log'!L151)</f>
        <v/>
      </c>
      <c r="F150" s="39">
        <f>IF('Submittal Log'!M151="","",'Submittal Log'!M151)</f>
        <v/>
      </c>
      <c r="G150" s="40">
        <f>IF('Submittal Log'!N151="","",'Submittal Log'!N151)</f>
        <v/>
      </c>
      <c r="H150" s="40">
        <f>IF('Submittal Log'!O151="","",'Submittal Log'!O151)</f>
        <v/>
      </c>
      <c r="I150" s="41">
        <f>IF(H150="","",H150-TODAY())</f>
        <v/>
      </c>
      <c r="J150" s="40">
        <f>IF('Submittal Log'!P151="","",'Submittal Log'!P151)</f>
        <v/>
      </c>
      <c r="K150" s="40">
        <f>IF('Submittal Log'!Q151="","",'Submittal Log'!Q151)</f>
        <v/>
      </c>
      <c r="L150" s="38">
        <f>IF('Submittal Log'!U151="","",'Submittal Log'!U151)</f>
        <v/>
      </c>
    </row>
    <row r="151">
      <c r="A151" s="38">
        <f>IF('Submittal Log'!A152="","",'Submittal Log'!A152)</f>
        <v/>
      </c>
      <c r="B151" s="38">
        <f>IF('Submittal Log'!C152="","",'Submittal Log'!C152)</f>
        <v/>
      </c>
      <c r="C151" s="38">
        <f>IF('Submittal Log'!G152="","",'Submittal Log'!G152)</f>
        <v/>
      </c>
      <c r="D151" s="38">
        <f>IF('Submittal Log'!J152="","",'Submittal Log'!J152)</f>
        <v/>
      </c>
      <c r="E151" s="39">
        <f>IF('Submittal Log'!L152="","",'Submittal Log'!L152)</f>
        <v/>
      </c>
      <c r="F151" s="39">
        <f>IF('Submittal Log'!M152="","",'Submittal Log'!M152)</f>
        <v/>
      </c>
      <c r="G151" s="40">
        <f>IF('Submittal Log'!N152="","",'Submittal Log'!N152)</f>
        <v/>
      </c>
      <c r="H151" s="40">
        <f>IF('Submittal Log'!O152="","",'Submittal Log'!O152)</f>
        <v/>
      </c>
      <c r="I151" s="41">
        <f>IF(H151="","",H151-TODAY())</f>
        <v/>
      </c>
      <c r="J151" s="40">
        <f>IF('Submittal Log'!P152="","",'Submittal Log'!P152)</f>
        <v/>
      </c>
      <c r="K151" s="40">
        <f>IF('Submittal Log'!Q152="","",'Submittal Log'!Q152)</f>
        <v/>
      </c>
      <c r="L151" s="38">
        <f>IF('Submittal Log'!U152="","",'Submittal Log'!U152)</f>
        <v/>
      </c>
    </row>
    <row r="152">
      <c r="A152" s="38">
        <f>IF('Submittal Log'!A153="","",'Submittal Log'!A153)</f>
        <v/>
      </c>
      <c r="B152" s="38">
        <f>IF('Submittal Log'!C153="","",'Submittal Log'!C153)</f>
        <v/>
      </c>
      <c r="C152" s="38">
        <f>IF('Submittal Log'!G153="","",'Submittal Log'!G153)</f>
        <v/>
      </c>
      <c r="D152" s="38">
        <f>IF('Submittal Log'!J153="","",'Submittal Log'!J153)</f>
        <v/>
      </c>
      <c r="E152" s="39">
        <f>IF('Submittal Log'!L153="","",'Submittal Log'!L153)</f>
        <v/>
      </c>
      <c r="F152" s="39">
        <f>IF('Submittal Log'!M153="","",'Submittal Log'!M153)</f>
        <v/>
      </c>
      <c r="G152" s="40">
        <f>IF('Submittal Log'!N153="","",'Submittal Log'!N153)</f>
        <v/>
      </c>
      <c r="H152" s="40">
        <f>IF('Submittal Log'!O153="","",'Submittal Log'!O153)</f>
        <v/>
      </c>
      <c r="I152" s="41">
        <f>IF(H152="","",H152-TODAY())</f>
        <v/>
      </c>
      <c r="J152" s="40">
        <f>IF('Submittal Log'!P153="","",'Submittal Log'!P153)</f>
        <v/>
      </c>
      <c r="K152" s="40">
        <f>IF('Submittal Log'!Q153="","",'Submittal Log'!Q153)</f>
        <v/>
      </c>
      <c r="L152" s="38">
        <f>IF('Submittal Log'!U153="","",'Submittal Log'!U153)</f>
        <v/>
      </c>
    </row>
    <row r="153">
      <c r="A153" s="38">
        <f>IF('Submittal Log'!A154="","",'Submittal Log'!A154)</f>
        <v/>
      </c>
      <c r="B153" s="38">
        <f>IF('Submittal Log'!C154="","",'Submittal Log'!C154)</f>
        <v/>
      </c>
      <c r="C153" s="38">
        <f>IF('Submittal Log'!G154="","",'Submittal Log'!G154)</f>
        <v/>
      </c>
      <c r="D153" s="38">
        <f>IF('Submittal Log'!J154="","",'Submittal Log'!J154)</f>
        <v/>
      </c>
      <c r="E153" s="39">
        <f>IF('Submittal Log'!L154="","",'Submittal Log'!L154)</f>
        <v/>
      </c>
      <c r="F153" s="39">
        <f>IF('Submittal Log'!M154="","",'Submittal Log'!M154)</f>
        <v/>
      </c>
      <c r="G153" s="40">
        <f>IF('Submittal Log'!N154="","",'Submittal Log'!N154)</f>
        <v/>
      </c>
      <c r="H153" s="40">
        <f>IF('Submittal Log'!O154="","",'Submittal Log'!O154)</f>
        <v/>
      </c>
      <c r="I153" s="41">
        <f>IF(H153="","",H153-TODAY())</f>
        <v/>
      </c>
      <c r="J153" s="40">
        <f>IF('Submittal Log'!P154="","",'Submittal Log'!P154)</f>
        <v/>
      </c>
      <c r="K153" s="40">
        <f>IF('Submittal Log'!Q154="","",'Submittal Log'!Q154)</f>
        <v/>
      </c>
      <c r="L153" s="38">
        <f>IF('Submittal Log'!U154="","",'Submittal Log'!U154)</f>
        <v/>
      </c>
    </row>
    <row r="154">
      <c r="A154" s="38">
        <f>IF('Submittal Log'!A155="","",'Submittal Log'!A155)</f>
        <v/>
      </c>
      <c r="B154" s="38">
        <f>IF('Submittal Log'!C155="","",'Submittal Log'!C155)</f>
        <v/>
      </c>
      <c r="C154" s="38">
        <f>IF('Submittal Log'!G155="","",'Submittal Log'!G155)</f>
        <v/>
      </c>
      <c r="D154" s="38">
        <f>IF('Submittal Log'!J155="","",'Submittal Log'!J155)</f>
        <v/>
      </c>
      <c r="E154" s="39">
        <f>IF('Submittal Log'!L155="","",'Submittal Log'!L155)</f>
        <v/>
      </c>
      <c r="F154" s="39">
        <f>IF('Submittal Log'!M155="","",'Submittal Log'!M155)</f>
        <v/>
      </c>
      <c r="G154" s="40">
        <f>IF('Submittal Log'!N155="","",'Submittal Log'!N155)</f>
        <v/>
      </c>
      <c r="H154" s="40">
        <f>IF('Submittal Log'!O155="","",'Submittal Log'!O155)</f>
        <v/>
      </c>
      <c r="I154" s="41">
        <f>IF(H154="","",H154-TODAY())</f>
        <v/>
      </c>
      <c r="J154" s="40">
        <f>IF('Submittal Log'!P155="","",'Submittal Log'!P155)</f>
        <v/>
      </c>
      <c r="K154" s="40">
        <f>IF('Submittal Log'!Q155="","",'Submittal Log'!Q155)</f>
        <v/>
      </c>
      <c r="L154" s="38">
        <f>IF('Submittal Log'!U155="","",'Submittal Log'!U155)</f>
        <v/>
      </c>
    </row>
    <row r="155">
      <c r="A155" s="38">
        <f>IF('Submittal Log'!A156="","",'Submittal Log'!A156)</f>
        <v/>
      </c>
      <c r="B155" s="38">
        <f>IF('Submittal Log'!C156="","",'Submittal Log'!C156)</f>
        <v/>
      </c>
      <c r="C155" s="38">
        <f>IF('Submittal Log'!G156="","",'Submittal Log'!G156)</f>
        <v/>
      </c>
      <c r="D155" s="38">
        <f>IF('Submittal Log'!J156="","",'Submittal Log'!J156)</f>
        <v/>
      </c>
      <c r="E155" s="39">
        <f>IF('Submittal Log'!L156="","",'Submittal Log'!L156)</f>
        <v/>
      </c>
      <c r="F155" s="39">
        <f>IF('Submittal Log'!M156="","",'Submittal Log'!M156)</f>
        <v/>
      </c>
      <c r="G155" s="40">
        <f>IF('Submittal Log'!N156="","",'Submittal Log'!N156)</f>
        <v/>
      </c>
      <c r="H155" s="40">
        <f>IF('Submittal Log'!O156="","",'Submittal Log'!O156)</f>
        <v/>
      </c>
      <c r="I155" s="41">
        <f>IF(H155="","",H155-TODAY())</f>
        <v/>
      </c>
      <c r="J155" s="40">
        <f>IF('Submittal Log'!P156="","",'Submittal Log'!P156)</f>
        <v/>
      </c>
      <c r="K155" s="40">
        <f>IF('Submittal Log'!Q156="","",'Submittal Log'!Q156)</f>
        <v/>
      </c>
      <c r="L155" s="38">
        <f>IF('Submittal Log'!U156="","",'Submittal Log'!U156)</f>
        <v/>
      </c>
    </row>
    <row r="156">
      <c r="A156" s="38">
        <f>IF('Submittal Log'!A157="","",'Submittal Log'!A157)</f>
        <v/>
      </c>
      <c r="B156" s="38">
        <f>IF('Submittal Log'!C157="","",'Submittal Log'!C157)</f>
        <v/>
      </c>
      <c r="C156" s="38">
        <f>IF('Submittal Log'!G157="","",'Submittal Log'!G157)</f>
        <v/>
      </c>
      <c r="D156" s="38">
        <f>IF('Submittal Log'!J157="","",'Submittal Log'!J157)</f>
        <v/>
      </c>
      <c r="E156" s="39">
        <f>IF('Submittal Log'!L157="","",'Submittal Log'!L157)</f>
        <v/>
      </c>
      <c r="F156" s="39">
        <f>IF('Submittal Log'!M157="","",'Submittal Log'!M157)</f>
        <v/>
      </c>
      <c r="G156" s="40">
        <f>IF('Submittal Log'!N157="","",'Submittal Log'!N157)</f>
        <v/>
      </c>
      <c r="H156" s="40">
        <f>IF('Submittal Log'!O157="","",'Submittal Log'!O157)</f>
        <v/>
      </c>
      <c r="I156" s="41">
        <f>IF(H156="","",H156-TODAY())</f>
        <v/>
      </c>
      <c r="J156" s="40">
        <f>IF('Submittal Log'!P157="","",'Submittal Log'!P157)</f>
        <v/>
      </c>
      <c r="K156" s="40">
        <f>IF('Submittal Log'!Q157="","",'Submittal Log'!Q157)</f>
        <v/>
      </c>
      <c r="L156" s="38">
        <f>IF('Submittal Log'!U157="","",'Submittal Log'!U157)</f>
        <v/>
      </c>
    </row>
    <row r="157">
      <c r="A157" s="38">
        <f>IF('Submittal Log'!A158="","",'Submittal Log'!A158)</f>
        <v/>
      </c>
      <c r="B157" s="38">
        <f>IF('Submittal Log'!C158="","",'Submittal Log'!C158)</f>
        <v/>
      </c>
      <c r="C157" s="38">
        <f>IF('Submittal Log'!G158="","",'Submittal Log'!G158)</f>
        <v/>
      </c>
      <c r="D157" s="38">
        <f>IF('Submittal Log'!J158="","",'Submittal Log'!J158)</f>
        <v/>
      </c>
      <c r="E157" s="39">
        <f>IF('Submittal Log'!L158="","",'Submittal Log'!L158)</f>
        <v/>
      </c>
      <c r="F157" s="39">
        <f>IF('Submittal Log'!M158="","",'Submittal Log'!M158)</f>
        <v/>
      </c>
      <c r="G157" s="40">
        <f>IF('Submittal Log'!N158="","",'Submittal Log'!N158)</f>
        <v/>
      </c>
      <c r="H157" s="40">
        <f>IF('Submittal Log'!O158="","",'Submittal Log'!O158)</f>
        <v/>
      </c>
      <c r="I157" s="41">
        <f>IF(H157="","",H157-TODAY())</f>
        <v/>
      </c>
      <c r="J157" s="40">
        <f>IF('Submittal Log'!P158="","",'Submittal Log'!P158)</f>
        <v/>
      </c>
      <c r="K157" s="40">
        <f>IF('Submittal Log'!Q158="","",'Submittal Log'!Q158)</f>
        <v/>
      </c>
      <c r="L157" s="38">
        <f>IF('Submittal Log'!U158="","",'Submittal Log'!U158)</f>
        <v/>
      </c>
    </row>
    <row r="158">
      <c r="A158" s="38">
        <f>IF('Submittal Log'!A159="","",'Submittal Log'!A159)</f>
        <v/>
      </c>
      <c r="B158" s="38">
        <f>IF('Submittal Log'!C159="","",'Submittal Log'!C159)</f>
        <v/>
      </c>
      <c r="C158" s="38">
        <f>IF('Submittal Log'!G159="","",'Submittal Log'!G159)</f>
        <v/>
      </c>
      <c r="D158" s="38">
        <f>IF('Submittal Log'!J159="","",'Submittal Log'!J159)</f>
        <v/>
      </c>
      <c r="E158" s="39">
        <f>IF('Submittal Log'!L159="","",'Submittal Log'!L159)</f>
        <v/>
      </c>
      <c r="F158" s="39">
        <f>IF('Submittal Log'!M159="","",'Submittal Log'!M159)</f>
        <v/>
      </c>
      <c r="G158" s="40">
        <f>IF('Submittal Log'!N159="","",'Submittal Log'!N159)</f>
        <v/>
      </c>
      <c r="H158" s="40">
        <f>IF('Submittal Log'!O159="","",'Submittal Log'!O159)</f>
        <v/>
      </c>
      <c r="I158" s="41">
        <f>IF(H158="","",H158-TODAY())</f>
        <v/>
      </c>
      <c r="J158" s="40">
        <f>IF('Submittal Log'!P159="","",'Submittal Log'!P159)</f>
        <v/>
      </c>
      <c r="K158" s="40">
        <f>IF('Submittal Log'!Q159="","",'Submittal Log'!Q159)</f>
        <v/>
      </c>
      <c r="L158" s="38">
        <f>IF('Submittal Log'!U159="","",'Submittal Log'!U159)</f>
        <v/>
      </c>
    </row>
    <row r="159">
      <c r="A159" s="38">
        <f>IF('Submittal Log'!A160="","",'Submittal Log'!A160)</f>
        <v/>
      </c>
      <c r="B159" s="38">
        <f>IF('Submittal Log'!C160="","",'Submittal Log'!C160)</f>
        <v/>
      </c>
      <c r="C159" s="38">
        <f>IF('Submittal Log'!G160="","",'Submittal Log'!G160)</f>
        <v/>
      </c>
      <c r="D159" s="38">
        <f>IF('Submittal Log'!J160="","",'Submittal Log'!J160)</f>
        <v/>
      </c>
      <c r="E159" s="39">
        <f>IF('Submittal Log'!L160="","",'Submittal Log'!L160)</f>
        <v/>
      </c>
      <c r="F159" s="39">
        <f>IF('Submittal Log'!M160="","",'Submittal Log'!M160)</f>
        <v/>
      </c>
      <c r="G159" s="40">
        <f>IF('Submittal Log'!N160="","",'Submittal Log'!N160)</f>
        <v/>
      </c>
      <c r="H159" s="40">
        <f>IF('Submittal Log'!O160="","",'Submittal Log'!O160)</f>
        <v/>
      </c>
      <c r="I159" s="41">
        <f>IF(H159="","",H159-TODAY())</f>
        <v/>
      </c>
      <c r="J159" s="40">
        <f>IF('Submittal Log'!P160="","",'Submittal Log'!P160)</f>
        <v/>
      </c>
      <c r="K159" s="40">
        <f>IF('Submittal Log'!Q160="","",'Submittal Log'!Q160)</f>
        <v/>
      </c>
      <c r="L159" s="38">
        <f>IF('Submittal Log'!U160="","",'Submittal Log'!U160)</f>
        <v/>
      </c>
    </row>
    <row r="160">
      <c r="A160" s="38">
        <f>IF('Submittal Log'!A161="","",'Submittal Log'!A161)</f>
        <v/>
      </c>
      <c r="B160" s="38">
        <f>IF('Submittal Log'!C161="","",'Submittal Log'!C161)</f>
        <v/>
      </c>
      <c r="C160" s="38">
        <f>IF('Submittal Log'!G161="","",'Submittal Log'!G161)</f>
        <v/>
      </c>
      <c r="D160" s="38">
        <f>IF('Submittal Log'!J161="","",'Submittal Log'!J161)</f>
        <v/>
      </c>
      <c r="E160" s="39">
        <f>IF('Submittal Log'!L161="","",'Submittal Log'!L161)</f>
        <v/>
      </c>
      <c r="F160" s="39">
        <f>IF('Submittal Log'!M161="","",'Submittal Log'!M161)</f>
        <v/>
      </c>
      <c r="G160" s="40">
        <f>IF('Submittal Log'!N161="","",'Submittal Log'!N161)</f>
        <v/>
      </c>
      <c r="H160" s="40">
        <f>IF('Submittal Log'!O161="","",'Submittal Log'!O161)</f>
        <v/>
      </c>
      <c r="I160" s="41">
        <f>IF(H160="","",H160-TODAY())</f>
        <v/>
      </c>
      <c r="J160" s="40">
        <f>IF('Submittal Log'!P161="","",'Submittal Log'!P161)</f>
        <v/>
      </c>
      <c r="K160" s="40">
        <f>IF('Submittal Log'!Q161="","",'Submittal Log'!Q161)</f>
        <v/>
      </c>
      <c r="L160" s="38">
        <f>IF('Submittal Log'!U161="","",'Submittal Log'!U161)</f>
        <v/>
      </c>
    </row>
    <row r="161">
      <c r="A161" s="38">
        <f>IF('Submittal Log'!A162="","",'Submittal Log'!A162)</f>
        <v/>
      </c>
      <c r="B161" s="38">
        <f>IF('Submittal Log'!C162="","",'Submittal Log'!C162)</f>
        <v/>
      </c>
      <c r="C161" s="38">
        <f>IF('Submittal Log'!G162="","",'Submittal Log'!G162)</f>
        <v/>
      </c>
      <c r="D161" s="38">
        <f>IF('Submittal Log'!J162="","",'Submittal Log'!J162)</f>
        <v/>
      </c>
      <c r="E161" s="39">
        <f>IF('Submittal Log'!L162="","",'Submittal Log'!L162)</f>
        <v/>
      </c>
      <c r="F161" s="39">
        <f>IF('Submittal Log'!M162="","",'Submittal Log'!M162)</f>
        <v/>
      </c>
      <c r="G161" s="40">
        <f>IF('Submittal Log'!N162="","",'Submittal Log'!N162)</f>
        <v/>
      </c>
      <c r="H161" s="40">
        <f>IF('Submittal Log'!O162="","",'Submittal Log'!O162)</f>
        <v/>
      </c>
      <c r="I161" s="41">
        <f>IF(H161="","",H161-TODAY())</f>
        <v/>
      </c>
      <c r="J161" s="40">
        <f>IF('Submittal Log'!P162="","",'Submittal Log'!P162)</f>
        <v/>
      </c>
      <c r="K161" s="40">
        <f>IF('Submittal Log'!Q162="","",'Submittal Log'!Q162)</f>
        <v/>
      </c>
      <c r="L161" s="38">
        <f>IF('Submittal Log'!U162="","",'Submittal Log'!U162)</f>
        <v/>
      </c>
    </row>
    <row r="162">
      <c r="A162" s="38">
        <f>IF('Submittal Log'!A163="","",'Submittal Log'!A163)</f>
        <v/>
      </c>
      <c r="B162" s="38">
        <f>IF('Submittal Log'!C163="","",'Submittal Log'!C163)</f>
        <v/>
      </c>
      <c r="C162" s="38">
        <f>IF('Submittal Log'!G163="","",'Submittal Log'!G163)</f>
        <v/>
      </c>
      <c r="D162" s="38">
        <f>IF('Submittal Log'!J163="","",'Submittal Log'!J163)</f>
        <v/>
      </c>
      <c r="E162" s="39">
        <f>IF('Submittal Log'!L163="","",'Submittal Log'!L163)</f>
        <v/>
      </c>
      <c r="F162" s="39">
        <f>IF('Submittal Log'!M163="","",'Submittal Log'!M163)</f>
        <v/>
      </c>
      <c r="G162" s="40">
        <f>IF('Submittal Log'!N163="","",'Submittal Log'!N163)</f>
        <v/>
      </c>
      <c r="H162" s="40">
        <f>IF('Submittal Log'!O163="","",'Submittal Log'!O163)</f>
        <v/>
      </c>
      <c r="I162" s="41">
        <f>IF(H162="","",H162-TODAY())</f>
        <v/>
      </c>
      <c r="J162" s="40">
        <f>IF('Submittal Log'!P163="","",'Submittal Log'!P163)</f>
        <v/>
      </c>
      <c r="K162" s="40">
        <f>IF('Submittal Log'!Q163="","",'Submittal Log'!Q163)</f>
        <v/>
      </c>
      <c r="L162" s="38">
        <f>IF('Submittal Log'!U163="","",'Submittal Log'!U163)</f>
        <v/>
      </c>
    </row>
    <row r="163">
      <c r="A163" s="38">
        <f>IF('Submittal Log'!A164="","",'Submittal Log'!A164)</f>
        <v/>
      </c>
      <c r="B163" s="38">
        <f>IF('Submittal Log'!C164="","",'Submittal Log'!C164)</f>
        <v/>
      </c>
      <c r="C163" s="38">
        <f>IF('Submittal Log'!G164="","",'Submittal Log'!G164)</f>
        <v/>
      </c>
      <c r="D163" s="38">
        <f>IF('Submittal Log'!J164="","",'Submittal Log'!J164)</f>
        <v/>
      </c>
      <c r="E163" s="39">
        <f>IF('Submittal Log'!L164="","",'Submittal Log'!L164)</f>
        <v/>
      </c>
      <c r="F163" s="39">
        <f>IF('Submittal Log'!M164="","",'Submittal Log'!M164)</f>
        <v/>
      </c>
      <c r="G163" s="40">
        <f>IF('Submittal Log'!N164="","",'Submittal Log'!N164)</f>
        <v/>
      </c>
      <c r="H163" s="40">
        <f>IF('Submittal Log'!O164="","",'Submittal Log'!O164)</f>
        <v/>
      </c>
      <c r="I163" s="41">
        <f>IF(H163="","",H163-TODAY())</f>
        <v/>
      </c>
      <c r="J163" s="40">
        <f>IF('Submittal Log'!P164="","",'Submittal Log'!P164)</f>
        <v/>
      </c>
      <c r="K163" s="40">
        <f>IF('Submittal Log'!Q164="","",'Submittal Log'!Q164)</f>
        <v/>
      </c>
      <c r="L163" s="38">
        <f>IF('Submittal Log'!U164="","",'Submittal Log'!U164)</f>
        <v/>
      </c>
    </row>
    <row r="164">
      <c r="A164" s="38">
        <f>IF('Submittal Log'!A165="","",'Submittal Log'!A165)</f>
        <v/>
      </c>
      <c r="B164" s="38">
        <f>IF('Submittal Log'!C165="","",'Submittal Log'!C165)</f>
        <v/>
      </c>
      <c r="C164" s="38">
        <f>IF('Submittal Log'!G165="","",'Submittal Log'!G165)</f>
        <v/>
      </c>
      <c r="D164" s="38">
        <f>IF('Submittal Log'!J165="","",'Submittal Log'!J165)</f>
        <v/>
      </c>
      <c r="E164" s="39">
        <f>IF('Submittal Log'!L165="","",'Submittal Log'!L165)</f>
        <v/>
      </c>
      <c r="F164" s="39">
        <f>IF('Submittal Log'!M165="","",'Submittal Log'!M165)</f>
        <v/>
      </c>
      <c r="G164" s="40">
        <f>IF('Submittal Log'!N165="","",'Submittal Log'!N165)</f>
        <v/>
      </c>
      <c r="H164" s="40">
        <f>IF('Submittal Log'!O165="","",'Submittal Log'!O165)</f>
        <v/>
      </c>
      <c r="I164" s="41">
        <f>IF(H164="","",H164-TODAY())</f>
        <v/>
      </c>
      <c r="J164" s="40">
        <f>IF('Submittal Log'!P165="","",'Submittal Log'!P165)</f>
        <v/>
      </c>
      <c r="K164" s="40">
        <f>IF('Submittal Log'!Q165="","",'Submittal Log'!Q165)</f>
        <v/>
      </c>
      <c r="L164" s="38">
        <f>IF('Submittal Log'!U165="","",'Submittal Log'!U165)</f>
        <v/>
      </c>
    </row>
    <row r="165">
      <c r="A165" s="38">
        <f>IF('Submittal Log'!A166="","",'Submittal Log'!A166)</f>
        <v/>
      </c>
      <c r="B165" s="38">
        <f>IF('Submittal Log'!C166="","",'Submittal Log'!C166)</f>
        <v/>
      </c>
      <c r="C165" s="38">
        <f>IF('Submittal Log'!G166="","",'Submittal Log'!G166)</f>
        <v/>
      </c>
      <c r="D165" s="38">
        <f>IF('Submittal Log'!J166="","",'Submittal Log'!J166)</f>
        <v/>
      </c>
      <c r="E165" s="39">
        <f>IF('Submittal Log'!L166="","",'Submittal Log'!L166)</f>
        <v/>
      </c>
      <c r="F165" s="39">
        <f>IF('Submittal Log'!M166="","",'Submittal Log'!M166)</f>
        <v/>
      </c>
      <c r="G165" s="40">
        <f>IF('Submittal Log'!N166="","",'Submittal Log'!N166)</f>
        <v/>
      </c>
      <c r="H165" s="40">
        <f>IF('Submittal Log'!O166="","",'Submittal Log'!O166)</f>
        <v/>
      </c>
      <c r="I165" s="41">
        <f>IF(H165="","",H165-TODAY())</f>
        <v/>
      </c>
      <c r="J165" s="40">
        <f>IF('Submittal Log'!P166="","",'Submittal Log'!P166)</f>
        <v/>
      </c>
      <c r="K165" s="40">
        <f>IF('Submittal Log'!Q166="","",'Submittal Log'!Q166)</f>
        <v/>
      </c>
      <c r="L165" s="38">
        <f>IF('Submittal Log'!U166="","",'Submittal Log'!U166)</f>
        <v/>
      </c>
    </row>
    <row r="166">
      <c r="A166" s="38">
        <f>IF('Submittal Log'!A167="","",'Submittal Log'!A167)</f>
        <v/>
      </c>
      <c r="B166" s="38">
        <f>IF('Submittal Log'!C167="","",'Submittal Log'!C167)</f>
        <v/>
      </c>
      <c r="C166" s="38">
        <f>IF('Submittal Log'!G167="","",'Submittal Log'!G167)</f>
        <v/>
      </c>
      <c r="D166" s="38">
        <f>IF('Submittal Log'!J167="","",'Submittal Log'!J167)</f>
        <v/>
      </c>
      <c r="E166" s="39">
        <f>IF('Submittal Log'!L167="","",'Submittal Log'!L167)</f>
        <v/>
      </c>
      <c r="F166" s="39">
        <f>IF('Submittal Log'!M167="","",'Submittal Log'!M167)</f>
        <v/>
      </c>
      <c r="G166" s="40">
        <f>IF('Submittal Log'!N167="","",'Submittal Log'!N167)</f>
        <v/>
      </c>
      <c r="H166" s="40">
        <f>IF('Submittal Log'!O167="","",'Submittal Log'!O167)</f>
        <v/>
      </c>
      <c r="I166" s="41">
        <f>IF(H166="","",H166-TODAY())</f>
        <v/>
      </c>
      <c r="J166" s="40">
        <f>IF('Submittal Log'!P167="","",'Submittal Log'!P167)</f>
        <v/>
      </c>
      <c r="K166" s="40">
        <f>IF('Submittal Log'!Q167="","",'Submittal Log'!Q167)</f>
        <v/>
      </c>
      <c r="L166" s="38">
        <f>IF('Submittal Log'!U167="","",'Submittal Log'!U167)</f>
        <v/>
      </c>
    </row>
    <row r="167">
      <c r="A167" s="38">
        <f>IF('Submittal Log'!A168="","",'Submittal Log'!A168)</f>
        <v/>
      </c>
      <c r="B167" s="38">
        <f>IF('Submittal Log'!C168="","",'Submittal Log'!C168)</f>
        <v/>
      </c>
      <c r="C167" s="38">
        <f>IF('Submittal Log'!G168="","",'Submittal Log'!G168)</f>
        <v/>
      </c>
      <c r="D167" s="38">
        <f>IF('Submittal Log'!J168="","",'Submittal Log'!J168)</f>
        <v/>
      </c>
      <c r="E167" s="39">
        <f>IF('Submittal Log'!L168="","",'Submittal Log'!L168)</f>
        <v/>
      </c>
      <c r="F167" s="39">
        <f>IF('Submittal Log'!M168="","",'Submittal Log'!M168)</f>
        <v/>
      </c>
      <c r="G167" s="40">
        <f>IF('Submittal Log'!N168="","",'Submittal Log'!N168)</f>
        <v/>
      </c>
      <c r="H167" s="40">
        <f>IF('Submittal Log'!O168="","",'Submittal Log'!O168)</f>
        <v/>
      </c>
      <c r="I167" s="41">
        <f>IF(H167="","",H167-TODAY())</f>
        <v/>
      </c>
      <c r="J167" s="40">
        <f>IF('Submittal Log'!P168="","",'Submittal Log'!P168)</f>
        <v/>
      </c>
      <c r="K167" s="40">
        <f>IF('Submittal Log'!Q168="","",'Submittal Log'!Q168)</f>
        <v/>
      </c>
      <c r="L167" s="38">
        <f>IF('Submittal Log'!U168="","",'Submittal Log'!U168)</f>
        <v/>
      </c>
    </row>
    <row r="168">
      <c r="A168" s="38">
        <f>IF('Submittal Log'!A169="","",'Submittal Log'!A169)</f>
        <v/>
      </c>
      <c r="B168" s="38">
        <f>IF('Submittal Log'!C169="","",'Submittal Log'!C169)</f>
        <v/>
      </c>
      <c r="C168" s="38">
        <f>IF('Submittal Log'!G169="","",'Submittal Log'!G169)</f>
        <v/>
      </c>
      <c r="D168" s="38">
        <f>IF('Submittal Log'!J169="","",'Submittal Log'!J169)</f>
        <v/>
      </c>
      <c r="E168" s="39">
        <f>IF('Submittal Log'!L169="","",'Submittal Log'!L169)</f>
        <v/>
      </c>
      <c r="F168" s="39">
        <f>IF('Submittal Log'!M169="","",'Submittal Log'!M169)</f>
        <v/>
      </c>
      <c r="G168" s="40">
        <f>IF('Submittal Log'!N169="","",'Submittal Log'!N169)</f>
        <v/>
      </c>
      <c r="H168" s="40">
        <f>IF('Submittal Log'!O169="","",'Submittal Log'!O169)</f>
        <v/>
      </c>
      <c r="I168" s="41">
        <f>IF(H168="","",H168-TODAY())</f>
        <v/>
      </c>
      <c r="J168" s="40">
        <f>IF('Submittal Log'!P169="","",'Submittal Log'!P169)</f>
        <v/>
      </c>
      <c r="K168" s="40">
        <f>IF('Submittal Log'!Q169="","",'Submittal Log'!Q169)</f>
        <v/>
      </c>
      <c r="L168" s="38">
        <f>IF('Submittal Log'!U169="","",'Submittal Log'!U169)</f>
        <v/>
      </c>
    </row>
    <row r="169">
      <c r="A169" s="38">
        <f>IF('Submittal Log'!A170="","",'Submittal Log'!A170)</f>
        <v/>
      </c>
      <c r="B169" s="38">
        <f>IF('Submittal Log'!C170="","",'Submittal Log'!C170)</f>
        <v/>
      </c>
      <c r="C169" s="38">
        <f>IF('Submittal Log'!G170="","",'Submittal Log'!G170)</f>
        <v/>
      </c>
      <c r="D169" s="38">
        <f>IF('Submittal Log'!J170="","",'Submittal Log'!J170)</f>
        <v/>
      </c>
      <c r="E169" s="39">
        <f>IF('Submittal Log'!L170="","",'Submittal Log'!L170)</f>
        <v/>
      </c>
      <c r="F169" s="39">
        <f>IF('Submittal Log'!M170="","",'Submittal Log'!M170)</f>
        <v/>
      </c>
      <c r="G169" s="40">
        <f>IF('Submittal Log'!N170="","",'Submittal Log'!N170)</f>
        <v/>
      </c>
      <c r="H169" s="40">
        <f>IF('Submittal Log'!O170="","",'Submittal Log'!O170)</f>
        <v/>
      </c>
      <c r="I169" s="41">
        <f>IF(H169="","",H169-TODAY())</f>
        <v/>
      </c>
      <c r="J169" s="40">
        <f>IF('Submittal Log'!P170="","",'Submittal Log'!P170)</f>
        <v/>
      </c>
      <c r="K169" s="40">
        <f>IF('Submittal Log'!Q170="","",'Submittal Log'!Q170)</f>
        <v/>
      </c>
      <c r="L169" s="38">
        <f>IF('Submittal Log'!U170="","",'Submittal Log'!U170)</f>
        <v/>
      </c>
    </row>
    <row r="170">
      <c r="A170" s="38">
        <f>IF('Submittal Log'!A171="","",'Submittal Log'!A171)</f>
        <v/>
      </c>
      <c r="B170" s="38">
        <f>IF('Submittal Log'!C171="","",'Submittal Log'!C171)</f>
        <v/>
      </c>
      <c r="C170" s="38">
        <f>IF('Submittal Log'!G171="","",'Submittal Log'!G171)</f>
        <v/>
      </c>
      <c r="D170" s="38">
        <f>IF('Submittal Log'!J171="","",'Submittal Log'!J171)</f>
        <v/>
      </c>
      <c r="E170" s="39">
        <f>IF('Submittal Log'!L171="","",'Submittal Log'!L171)</f>
        <v/>
      </c>
      <c r="F170" s="39">
        <f>IF('Submittal Log'!M171="","",'Submittal Log'!M171)</f>
        <v/>
      </c>
      <c r="G170" s="40">
        <f>IF('Submittal Log'!N171="","",'Submittal Log'!N171)</f>
        <v/>
      </c>
      <c r="H170" s="40">
        <f>IF('Submittal Log'!O171="","",'Submittal Log'!O171)</f>
        <v/>
      </c>
      <c r="I170" s="41">
        <f>IF(H170="","",H170-TODAY())</f>
        <v/>
      </c>
      <c r="J170" s="40">
        <f>IF('Submittal Log'!P171="","",'Submittal Log'!P171)</f>
        <v/>
      </c>
      <c r="K170" s="40">
        <f>IF('Submittal Log'!Q171="","",'Submittal Log'!Q171)</f>
        <v/>
      </c>
      <c r="L170" s="38">
        <f>IF('Submittal Log'!U171="","",'Submittal Log'!U171)</f>
        <v/>
      </c>
    </row>
    <row r="171">
      <c r="A171" s="38">
        <f>IF('Submittal Log'!A172="","",'Submittal Log'!A172)</f>
        <v/>
      </c>
      <c r="B171" s="38">
        <f>IF('Submittal Log'!C172="","",'Submittal Log'!C172)</f>
        <v/>
      </c>
      <c r="C171" s="38">
        <f>IF('Submittal Log'!G172="","",'Submittal Log'!G172)</f>
        <v/>
      </c>
      <c r="D171" s="38">
        <f>IF('Submittal Log'!J172="","",'Submittal Log'!J172)</f>
        <v/>
      </c>
      <c r="E171" s="39">
        <f>IF('Submittal Log'!L172="","",'Submittal Log'!L172)</f>
        <v/>
      </c>
      <c r="F171" s="39">
        <f>IF('Submittal Log'!M172="","",'Submittal Log'!M172)</f>
        <v/>
      </c>
      <c r="G171" s="40">
        <f>IF('Submittal Log'!N172="","",'Submittal Log'!N172)</f>
        <v/>
      </c>
      <c r="H171" s="40">
        <f>IF('Submittal Log'!O172="","",'Submittal Log'!O172)</f>
        <v/>
      </c>
      <c r="I171" s="41">
        <f>IF(H171="","",H171-TODAY())</f>
        <v/>
      </c>
      <c r="J171" s="40">
        <f>IF('Submittal Log'!P172="","",'Submittal Log'!P172)</f>
        <v/>
      </c>
      <c r="K171" s="40">
        <f>IF('Submittal Log'!Q172="","",'Submittal Log'!Q172)</f>
        <v/>
      </c>
      <c r="L171" s="38">
        <f>IF('Submittal Log'!U172="","",'Submittal Log'!U172)</f>
        <v/>
      </c>
    </row>
    <row r="172">
      <c r="A172" s="38">
        <f>IF('Submittal Log'!A173="","",'Submittal Log'!A173)</f>
        <v/>
      </c>
      <c r="B172" s="38">
        <f>IF('Submittal Log'!C173="","",'Submittal Log'!C173)</f>
        <v/>
      </c>
      <c r="C172" s="38">
        <f>IF('Submittal Log'!G173="","",'Submittal Log'!G173)</f>
        <v/>
      </c>
      <c r="D172" s="38">
        <f>IF('Submittal Log'!J173="","",'Submittal Log'!J173)</f>
        <v/>
      </c>
      <c r="E172" s="39">
        <f>IF('Submittal Log'!L173="","",'Submittal Log'!L173)</f>
        <v/>
      </c>
      <c r="F172" s="39">
        <f>IF('Submittal Log'!M173="","",'Submittal Log'!M173)</f>
        <v/>
      </c>
      <c r="G172" s="40">
        <f>IF('Submittal Log'!N173="","",'Submittal Log'!N173)</f>
        <v/>
      </c>
      <c r="H172" s="40">
        <f>IF('Submittal Log'!O173="","",'Submittal Log'!O173)</f>
        <v/>
      </c>
      <c r="I172" s="41">
        <f>IF(H172="","",H172-TODAY())</f>
        <v/>
      </c>
      <c r="J172" s="40">
        <f>IF('Submittal Log'!P173="","",'Submittal Log'!P173)</f>
        <v/>
      </c>
      <c r="K172" s="40">
        <f>IF('Submittal Log'!Q173="","",'Submittal Log'!Q173)</f>
        <v/>
      </c>
      <c r="L172" s="38">
        <f>IF('Submittal Log'!U173="","",'Submittal Log'!U173)</f>
        <v/>
      </c>
    </row>
    <row r="173">
      <c r="A173" s="38">
        <f>IF('Submittal Log'!A174="","",'Submittal Log'!A174)</f>
        <v/>
      </c>
      <c r="B173" s="38">
        <f>IF('Submittal Log'!C174="","",'Submittal Log'!C174)</f>
        <v/>
      </c>
      <c r="C173" s="38">
        <f>IF('Submittal Log'!G174="","",'Submittal Log'!G174)</f>
        <v/>
      </c>
      <c r="D173" s="38">
        <f>IF('Submittal Log'!J174="","",'Submittal Log'!J174)</f>
        <v/>
      </c>
      <c r="E173" s="39">
        <f>IF('Submittal Log'!L174="","",'Submittal Log'!L174)</f>
        <v/>
      </c>
      <c r="F173" s="39">
        <f>IF('Submittal Log'!M174="","",'Submittal Log'!M174)</f>
        <v/>
      </c>
      <c r="G173" s="40">
        <f>IF('Submittal Log'!N174="","",'Submittal Log'!N174)</f>
        <v/>
      </c>
      <c r="H173" s="40">
        <f>IF('Submittal Log'!O174="","",'Submittal Log'!O174)</f>
        <v/>
      </c>
      <c r="I173" s="41">
        <f>IF(H173="","",H173-TODAY())</f>
        <v/>
      </c>
      <c r="J173" s="40">
        <f>IF('Submittal Log'!P174="","",'Submittal Log'!P174)</f>
        <v/>
      </c>
      <c r="K173" s="40">
        <f>IF('Submittal Log'!Q174="","",'Submittal Log'!Q174)</f>
        <v/>
      </c>
      <c r="L173" s="38">
        <f>IF('Submittal Log'!U174="","",'Submittal Log'!U174)</f>
        <v/>
      </c>
    </row>
    <row r="174">
      <c r="A174" s="38">
        <f>IF('Submittal Log'!A175="","",'Submittal Log'!A175)</f>
        <v/>
      </c>
      <c r="B174" s="38">
        <f>IF('Submittal Log'!C175="","",'Submittal Log'!C175)</f>
        <v/>
      </c>
      <c r="C174" s="38">
        <f>IF('Submittal Log'!G175="","",'Submittal Log'!G175)</f>
        <v/>
      </c>
      <c r="D174" s="38">
        <f>IF('Submittal Log'!J175="","",'Submittal Log'!J175)</f>
        <v/>
      </c>
      <c r="E174" s="39">
        <f>IF('Submittal Log'!L175="","",'Submittal Log'!L175)</f>
        <v/>
      </c>
      <c r="F174" s="39">
        <f>IF('Submittal Log'!M175="","",'Submittal Log'!M175)</f>
        <v/>
      </c>
      <c r="G174" s="40">
        <f>IF('Submittal Log'!N175="","",'Submittal Log'!N175)</f>
        <v/>
      </c>
      <c r="H174" s="40">
        <f>IF('Submittal Log'!O175="","",'Submittal Log'!O175)</f>
        <v/>
      </c>
      <c r="I174" s="41">
        <f>IF(H174="","",H174-TODAY())</f>
        <v/>
      </c>
      <c r="J174" s="40">
        <f>IF('Submittal Log'!P175="","",'Submittal Log'!P175)</f>
        <v/>
      </c>
      <c r="K174" s="40">
        <f>IF('Submittal Log'!Q175="","",'Submittal Log'!Q175)</f>
        <v/>
      </c>
      <c r="L174" s="38">
        <f>IF('Submittal Log'!U175="","",'Submittal Log'!U175)</f>
        <v/>
      </c>
    </row>
    <row r="175">
      <c r="A175" s="38">
        <f>IF('Submittal Log'!A176="","",'Submittal Log'!A176)</f>
        <v/>
      </c>
      <c r="B175" s="38">
        <f>IF('Submittal Log'!C176="","",'Submittal Log'!C176)</f>
        <v/>
      </c>
      <c r="C175" s="38">
        <f>IF('Submittal Log'!G176="","",'Submittal Log'!G176)</f>
        <v/>
      </c>
      <c r="D175" s="38">
        <f>IF('Submittal Log'!J176="","",'Submittal Log'!J176)</f>
        <v/>
      </c>
      <c r="E175" s="39">
        <f>IF('Submittal Log'!L176="","",'Submittal Log'!L176)</f>
        <v/>
      </c>
      <c r="F175" s="39">
        <f>IF('Submittal Log'!M176="","",'Submittal Log'!M176)</f>
        <v/>
      </c>
      <c r="G175" s="40">
        <f>IF('Submittal Log'!N176="","",'Submittal Log'!N176)</f>
        <v/>
      </c>
      <c r="H175" s="40">
        <f>IF('Submittal Log'!O176="","",'Submittal Log'!O176)</f>
        <v/>
      </c>
      <c r="I175" s="41">
        <f>IF(H175="","",H175-TODAY())</f>
        <v/>
      </c>
      <c r="J175" s="40">
        <f>IF('Submittal Log'!P176="","",'Submittal Log'!P176)</f>
        <v/>
      </c>
      <c r="K175" s="40">
        <f>IF('Submittal Log'!Q176="","",'Submittal Log'!Q176)</f>
        <v/>
      </c>
      <c r="L175" s="38">
        <f>IF('Submittal Log'!U176="","",'Submittal Log'!U176)</f>
        <v/>
      </c>
    </row>
    <row r="176">
      <c r="A176" s="38">
        <f>IF('Submittal Log'!A177="","",'Submittal Log'!A177)</f>
        <v/>
      </c>
      <c r="B176" s="38">
        <f>IF('Submittal Log'!C177="","",'Submittal Log'!C177)</f>
        <v/>
      </c>
      <c r="C176" s="38">
        <f>IF('Submittal Log'!G177="","",'Submittal Log'!G177)</f>
        <v/>
      </c>
      <c r="D176" s="38">
        <f>IF('Submittal Log'!J177="","",'Submittal Log'!J177)</f>
        <v/>
      </c>
      <c r="E176" s="39">
        <f>IF('Submittal Log'!L177="","",'Submittal Log'!L177)</f>
        <v/>
      </c>
      <c r="F176" s="39">
        <f>IF('Submittal Log'!M177="","",'Submittal Log'!M177)</f>
        <v/>
      </c>
      <c r="G176" s="40">
        <f>IF('Submittal Log'!N177="","",'Submittal Log'!N177)</f>
        <v/>
      </c>
      <c r="H176" s="40">
        <f>IF('Submittal Log'!O177="","",'Submittal Log'!O177)</f>
        <v/>
      </c>
      <c r="I176" s="41">
        <f>IF(H176="","",H176-TODAY())</f>
        <v/>
      </c>
      <c r="J176" s="40">
        <f>IF('Submittal Log'!P177="","",'Submittal Log'!P177)</f>
        <v/>
      </c>
      <c r="K176" s="40">
        <f>IF('Submittal Log'!Q177="","",'Submittal Log'!Q177)</f>
        <v/>
      </c>
      <c r="L176" s="38">
        <f>IF('Submittal Log'!U177="","",'Submittal Log'!U177)</f>
        <v/>
      </c>
    </row>
    <row r="177">
      <c r="A177" s="38">
        <f>IF('Submittal Log'!A178="","",'Submittal Log'!A178)</f>
        <v/>
      </c>
      <c r="B177" s="38">
        <f>IF('Submittal Log'!C178="","",'Submittal Log'!C178)</f>
        <v/>
      </c>
      <c r="C177" s="38">
        <f>IF('Submittal Log'!G178="","",'Submittal Log'!G178)</f>
        <v/>
      </c>
      <c r="D177" s="38">
        <f>IF('Submittal Log'!J178="","",'Submittal Log'!J178)</f>
        <v/>
      </c>
      <c r="E177" s="39">
        <f>IF('Submittal Log'!L178="","",'Submittal Log'!L178)</f>
        <v/>
      </c>
      <c r="F177" s="39">
        <f>IF('Submittal Log'!M178="","",'Submittal Log'!M178)</f>
        <v/>
      </c>
      <c r="G177" s="40">
        <f>IF('Submittal Log'!N178="","",'Submittal Log'!N178)</f>
        <v/>
      </c>
      <c r="H177" s="40">
        <f>IF('Submittal Log'!O178="","",'Submittal Log'!O178)</f>
        <v/>
      </c>
      <c r="I177" s="41">
        <f>IF(H177="","",H177-TODAY())</f>
        <v/>
      </c>
      <c r="J177" s="40">
        <f>IF('Submittal Log'!P178="","",'Submittal Log'!P178)</f>
        <v/>
      </c>
      <c r="K177" s="40">
        <f>IF('Submittal Log'!Q178="","",'Submittal Log'!Q178)</f>
        <v/>
      </c>
      <c r="L177" s="38">
        <f>IF('Submittal Log'!U178="","",'Submittal Log'!U178)</f>
        <v/>
      </c>
    </row>
    <row r="178">
      <c r="A178" s="38">
        <f>IF('Submittal Log'!A179="","",'Submittal Log'!A179)</f>
        <v/>
      </c>
      <c r="B178" s="38">
        <f>IF('Submittal Log'!C179="","",'Submittal Log'!C179)</f>
        <v/>
      </c>
      <c r="C178" s="38">
        <f>IF('Submittal Log'!G179="","",'Submittal Log'!G179)</f>
        <v/>
      </c>
      <c r="D178" s="38">
        <f>IF('Submittal Log'!J179="","",'Submittal Log'!J179)</f>
        <v/>
      </c>
      <c r="E178" s="39">
        <f>IF('Submittal Log'!L179="","",'Submittal Log'!L179)</f>
        <v/>
      </c>
      <c r="F178" s="39">
        <f>IF('Submittal Log'!M179="","",'Submittal Log'!M179)</f>
        <v/>
      </c>
      <c r="G178" s="40">
        <f>IF('Submittal Log'!N179="","",'Submittal Log'!N179)</f>
        <v/>
      </c>
      <c r="H178" s="40">
        <f>IF('Submittal Log'!O179="","",'Submittal Log'!O179)</f>
        <v/>
      </c>
      <c r="I178" s="41">
        <f>IF(H178="","",H178-TODAY())</f>
        <v/>
      </c>
      <c r="J178" s="40">
        <f>IF('Submittal Log'!P179="","",'Submittal Log'!P179)</f>
        <v/>
      </c>
      <c r="K178" s="40">
        <f>IF('Submittal Log'!Q179="","",'Submittal Log'!Q179)</f>
        <v/>
      </c>
      <c r="L178" s="38">
        <f>IF('Submittal Log'!U179="","",'Submittal Log'!U179)</f>
        <v/>
      </c>
    </row>
    <row r="179">
      <c r="A179" s="38">
        <f>IF('Submittal Log'!A180="","",'Submittal Log'!A180)</f>
        <v/>
      </c>
      <c r="B179" s="38">
        <f>IF('Submittal Log'!C180="","",'Submittal Log'!C180)</f>
        <v/>
      </c>
      <c r="C179" s="38">
        <f>IF('Submittal Log'!G180="","",'Submittal Log'!G180)</f>
        <v/>
      </c>
      <c r="D179" s="38">
        <f>IF('Submittal Log'!J180="","",'Submittal Log'!J180)</f>
        <v/>
      </c>
      <c r="E179" s="39">
        <f>IF('Submittal Log'!L180="","",'Submittal Log'!L180)</f>
        <v/>
      </c>
      <c r="F179" s="39">
        <f>IF('Submittal Log'!M180="","",'Submittal Log'!M180)</f>
        <v/>
      </c>
      <c r="G179" s="40">
        <f>IF('Submittal Log'!N180="","",'Submittal Log'!N180)</f>
        <v/>
      </c>
      <c r="H179" s="40">
        <f>IF('Submittal Log'!O180="","",'Submittal Log'!O180)</f>
        <v/>
      </c>
      <c r="I179" s="41">
        <f>IF(H179="","",H179-TODAY())</f>
        <v/>
      </c>
      <c r="J179" s="40">
        <f>IF('Submittal Log'!P180="","",'Submittal Log'!P180)</f>
        <v/>
      </c>
      <c r="K179" s="40">
        <f>IF('Submittal Log'!Q180="","",'Submittal Log'!Q180)</f>
        <v/>
      </c>
      <c r="L179" s="38">
        <f>IF('Submittal Log'!U180="","",'Submittal Log'!U180)</f>
        <v/>
      </c>
    </row>
    <row r="180">
      <c r="A180" s="38">
        <f>IF('Submittal Log'!A181="","",'Submittal Log'!A181)</f>
        <v/>
      </c>
      <c r="B180" s="38">
        <f>IF('Submittal Log'!C181="","",'Submittal Log'!C181)</f>
        <v/>
      </c>
      <c r="C180" s="38">
        <f>IF('Submittal Log'!G181="","",'Submittal Log'!G181)</f>
        <v/>
      </c>
      <c r="D180" s="38">
        <f>IF('Submittal Log'!J181="","",'Submittal Log'!J181)</f>
        <v/>
      </c>
      <c r="E180" s="39">
        <f>IF('Submittal Log'!L181="","",'Submittal Log'!L181)</f>
        <v/>
      </c>
      <c r="F180" s="39">
        <f>IF('Submittal Log'!M181="","",'Submittal Log'!M181)</f>
        <v/>
      </c>
      <c r="G180" s="40">
        <f>IF('Submittal Log'!N181="","",'Submittal Log'!N181)</f>
        <v/>
      </c>
      <c r="H180" s="40">
        <f>IF('Submittal Log'!O181="","",'Submittal Log'!O181)</f>
        <v/>
      </c>
      <c r="I180" s="41">
        <f>IF(H180="","",H180-TODAY())</f>
        <v/>
      </c>
      <c r="J180" s="40">
        <f>IF('Submittal Log'!P181="","",'Submittal Log'!P181)</f>
        <v/>
      </c>
      <c r="K180" s="40">
        <f>IF('Submittal Log'!Q181="","",'Submittal Log'!Q181)</f>
        <v/>
      </c>
      <c r="L180" s="38">
        <f>IF('Submittal Log'!U181="","",'Submittal Log'!U181)</f>
        <v/>
      </c>
    </row>
    <row r="181">
      <c r="A181" s="38">
        <f>IF('Submittal Log'!A182="","",'Submittal Log'!A182)</f>
        <v/>
      </c>
      <c r="B181" s="38">
        <f>IF('Submittal Log'!C182="","",'Submittal Log'!C182)</f>
        <v/>
      </c>
      <c r="C181" s="38">
        <f>IF('Submittal Log'!G182="","",'Submittal Log'!G182)</f>
        <v/>
      </c>
      <c r="D181" s="38">
        <f>IF('Submittal Log'!J182="","",'Submittal Log'!J182)</f>
        <v/>
      </c>
      <c r="E181" s="39">
        <f>IF('Submittal Log'!L182="","",'Submittal Log'!L182)</f>
        <v/>
      </c>
      <c r="F181" s="39">
        <f>IF('Submittal Log'!M182="","",'Submittal Log'!M182)</f>
        <v/>
      </c>
      <c r="G181" s="40">
        <f>IF('Submittal Log'!N182="","",'Submittal Log'!N182)</f>
        <v/>
      </c>
      <c r="H181" s="40">
        <f>IF('Submittal Log'!O182="","",'Submittal Log'!O182)</f>
        <v/>
      </c>
      <c r="I181" s="41">
        <f>IF(H181="","",H181-TODAY())</f>
        <v/>
      </c>
      <c r="J181" s="40">
        <f>IF('Submittal Log'!P182="","",'Submittal Log'!P182)</f>
        <v/>
      </c>
      <c r="K181" s="40">
        <f>IF('Submittal Log'!Q182="","",'Submittal Log'!Q182)</f>
        <v/>
      </c>
      <c r="L181" s="38">
        <f>IF('Submittal Log'!U182="","",'Submittal Log'!U182)</f>
        <v/>
      </c>
    </row>
    <row r="182">
      <c r="A182" s="38">
        <f>IF('Submittal Log'!A183="","",'Submittal Log'!A183)</f>
        <v/>
      </c>
      <c r="B182" s="38">
        <f>IF('Submittal Log'!C183="","",'Submittal Log'!C183)</f>
        <v/>
      </c>
      <c r="C182" s="38">
        <f>IF('Submittal Log'!G183="","",'Submittal Log'!G183)</f>
        <v/>
      </c>
      <c r="D182" s="38">
        <f>IF('Submittal Log'!J183="","",'Submittal Log'!J183)</f>
        <v/>
      </c>
      <c r="E182" s="39">
        <f>IF('Submittal Log'!L183="","",'Submittal Log'!L183)</f>
        <v/>
      </c>
      <c r="F182" s="39">
        <f>IF('Submittal Log'!M183="","",'Submittal Log'!M183)</f>
        <v/>
      </c>
      <c r="G182" s="40">
        <f>IF('Submittal Log'!N183="","",'Submittal Log'!N183)</f>
        <v/>
      </c>
      <c r="H182" s="40">
        <f>IF('Submittal Log'!O183="","",'Submittal Log'!O183)</f>
        <v/>
      </c>
      <c r="I182" s="41">
        <f>IF(H182="","",H182-TODAY())</f>
        <v/>
      </c>
      <c r="J182" s="40">
        <f>IF('Submittal Log'!P183="","",'Submittal Log'!P183)</f>
        <v/>
      </c>
      <c r="K182" s="40">
        <f>IF('Submittal Log'!Q183="","",'Submittal Log'!Q183)</f>
        <v/>
      </c>
      <c r="L182" s="38">
        <f>IF('Submittal Log'!U183="","",'Submittal Log'!U183)</f>
        <v/>
      </c>
    </row>
    <row r="183">
      <c r="A183" s="38">
        <f>IF('Submittal Log'!A184="","",'Submittal Log'!A184)</f>
        <v/>
      </c>
      <c r="B183" s="38">
        <f>IF('Submittal Log'!C184="","",'Submittal Log'!C184)</f>
        <v/>
      </c>
      <c r="C183" s="38">
        <f>IF('Submittal Log'!G184="","",'Submittal Log'!G184)</f>
        <v/>
      </c>
      <c r="D183" s="38">
        <f>IF('Submittal Log'!J184="","",'Submittal Log'!J184)</f>
        <v/>
      </c>
      <c r="E183" s="39">
        <f>IF('Submittal Log'!L184="","",'Submittal Log'!L184)</f>
        <v/>
      </c>
      <c r="F183" s="39">
        <f>IF('Submittal Log'!M184="","",'Submittal Log'!M184)</f>
        <v/>
      </c>
      <c r="G183" s="40">
        <f>IF('Submittal Log'!N184="","",'Submittal Log'!N184)</f>
        <v/>
      </c>
      <c r="H183" s="40">
        <f>IF('Submittal Log'!O184="","",'Submittal Log'!O184)</f>
        <v/>
      </c>
      <c r="I183" s="41">
        <f>IF(H183="","",H183-TODAY())</f>
        <v/>
      </c>
      <c r="J183" s="40">
        <f>IF('Submittal Log'!P184="","",'Submittal Log'!P184)</f>
        <v/>
      </c>
      <c r="K183" s="40">
        <f>IF('Submittal Log'!Q184="","",'Submittal Log'!Q184)</f>
        <v/>
      </c>
      <c r="L183" s="38">
        <f>IF('Submittal Log'!U184="","",'Submittal Log'!U184)</f>
        <v/>
      </c>
    </row>
    <row r="184">
      <c r="A184" s="38">
        <f>IF('Submittal Log'!A185="","",'Submittal Log'!A185)</f>
        <v/>
      </c>
      <c r="B184" s="38">
        <f>IF('Submittal Log'!C185="","",'Submittal Log'!C185)</f>
        <v/>
      </c>
      <c r="C184" s="38">
        <f>IF('Submittal Log'!G185="","",'Submittal Log'!G185)</f>
        <v/>
      </c>
      <c r="D184" s="38">
        <f>IF('Submittal Log'!J185="","",'Submittal Log'!J185)</f>
        <v/>
      </c>
      <c r="E184" s="39">
        <f>IF('Submittal Log'!L185="","",'Submittal Log'!L185)</f>
        <v/>
      </c>
      <c r="F184" s="39">
        <f>IF('Submittal Log'!M185="","",'Submittal Log'!M185)</f>
        <v/>
      </c>
      <c r="G184" s="40">
        <f>IF('Submittal Log'!N185="","",'Submittal Log'!N185)</f>
        <v/>
      </c>
      <c r="H184" s="40">
        <f>IF('Submittal Log'!O185="","",'Submittal Log'!O185)</f>
        <v/>
      </c>
      <c r="I184" s="41">
        <f>IF(H184="","",H184-TODAY())</f>
        <v/>
      </c>
      <c r="J184" s="40">
        <f>IF('Submittal Log'!P185="","",'Submittal Log'!P185)</f>
        <v/>
      </c>
      <c r="K184" s="40">
        <f>IF('Submittal Log'!Q185="","",'Submittal Log'!Q185)</f>
        <v/>
      </c>
      <c r="L184" s="38">
        <f>IF('Submittal Log'!U185="","",'Submittal Log'!U185)</f>
        <v/>
      </c>
    </row>
    <row r="185">
      <c r="A185" s="38">
        <f>IF('Submittal Log'!A186="","",'Submittal Log'!A186)</f>
        <v/>
      </c>
      <c r="B185" s="38">
        <f>IF('Submittal Log'!C186="","",'Submittal Log'!C186)</f>
        <v/>
      </c>
      <c r="C185" s="38">
        <f>IF('Submittal Log'!G186="","",'Submittal Log'!G186)</f>
        <v/>
      </c>
      <c r="D185" s="38">
        <f>IF('Submittal Log'!J186="","",'Submittal Log'!J186)</f>
        <v/>
      </c>
      <c r="E185" s="39">
        <f>IF('Submittal Log'!L186="","",'Submittal Log'!L186)</f>
        <v/>
      </c>
      <c r="F185" s="39">
        <f>IF('Submittal Log'!M186="","",'Submittal Log'!M186)</f>
        <v/>
      </c>
      <c r="G185" s="40">
        <f>IF('Submittal Log'!N186="","",'Submittal Log'!N186)</f>
        <v/>
      </c>
      <c r="H185" s="40">
        <f>IF('Submittal Log'!O186="","",'Submittal Log'!O186)</f>
        <v/>
      </c>
      <c r="I185" s="41">
        <f>IF(H185="","",H185-TODAY())</f>
        <v/>
      </c>
      <c r="J185" s="40">
        <f>IF('Submittal Log'!P186="","",'Submittal Log'!P186)</f>
        <v/>
      </c>
      <c r="K185" s="40">
        <f>IF('Submittal Log'!Q186="","",'Submittal Log'!Q186)</f>
        <v/>
      </c>
      <c r="L185" s="38">
        <f>IF('Submittal Log'!U186="","",'Submittal Log'!U186)</f>
        <v/>
      </c>
    </row>
    <row r="186">
      <c r="A186" s="38">
        <f>IF('Submittal Log'!A187="","",'Submittal Log'!A187)</f>
        <v/>
      </c>
      <c r="B186" s="38">
        <f>IF('Submittal Log'!C187="","",'Submittal Log'!C187)</f>
        <v/>
      </c>
      <c r="C186" s="38">
        <f>IF('Submittal Log'!G187="","",'Submittal Log'!G187)</f>
        <v/>
      </c>
      <c r="D186" s="38">
        <f>IF('Submittal Log'!J187="","",'Submittal Log'!J187)</f>
        <v/>
      </c>
      <c r="E186" s="39">
        <f>IF('Submittal Log'!L187="","",'Submittal Log'!L187)</f>
        <v/>
      </c>
      <c r="F186" s="39">
        <f>IF('Submittal Log'!M187="","",'Submittal Log'!M187)</f>
        <v/>
      </c>
      <c r="G186" s="40">
        <f>IF('Submittal Log'!N187="","",'Submittal Log'!N187)</f>
        <v/>
      </c>
      <c r="H186" s="40">
        <f>IF('Submittal Log'!O187="","",'Submittal Log'!O187)</f>
        <v/>
      </c>
      <c r="I186" s="41">
        <f>IF(H186="","",H186-TODAY())</f>
        <v/>
      </c>
      <c r="J186" s="40">
        <f>IF('Submittal Log'!P187="","",'Submittal Log'!P187)</f>
        <v/>
      </c>
      <c r="K186" s="40">
        <f>IF('Submittal Log'!Q187="","",'Submittal Log'!Q187)</f>
        <v/>
      </c>
      <c r="L186" s="38">
        <f>IF('Submittal Log'!U187="","",'Submittal Log'!U187)</f>
        <v/>
      </c>
    </row>
    <row r="187">
      <c r="A187" s="38">
        <f>IF('Submittal Log'!A188="","",'Submittal Log'!A188)</f>
        <v/>
      </c>
      <c r="B187" s="38">
        <f>IF('Submittal Log'!C188="","",'Submittal Log'!C188)</f>
        <v/>
      </c>
      <c r="C187" s="38">
        <f>IF('Submittal Log'!G188="","",'Submittal Log'!G188)</f>
        <v/>
      </c>
      <c r="D187" s="38">
        <f>IF('Submittal Log'!J188="","",'Submittal Log'!J188)</f>
        <v/>
      </c>
      <c r="E187" s="39">
        <f>IF('Submittal Log'!L188="","",'Submittal Log'!L188)</f>
        <v/>
      </c>
      <c r="F187" s="39">
        <f>IF('Submittal Log'!M188="","",'Submittal Log'!M188)</f>
        <v/>
      </c>
      <c r="G187" s="40">
        <f>IF('Submittal Log'!N188="","",'Submittal Log'!N188)</f>
        <v/>
      </c>
      <c r="H187" s="40">
        <f>IF('Submittal Log'!O188="","",'Submittal Log'!O188)</f>
        <v/>
      </c>
      <c r="I187" s="41">
        <f>IF(H187="","",H187-TODAY())</f>
        <v/>
      </c>
      <c r="J187" s="40">
        <f>IF('Submittal Log'!P188="","",'Submittal Log'!P188)</f>
        <v/>
      </c>
      <c r="K187" s="40">
        <f>IF('Submittal Log'!Q188="","",'Submittal Log'!Q188)</f>
        <v/>
      </c>
      <c r="L187" s="38">
        <f>IF('Submittal Log'!U188="","",'Submittal Log'!U188)</f>
        <v/>
      </c>
    </row>
    <row r="188">
      <c r="A188" s="38">
        <f>IF('Submittal Log'!A189="","",'Submittal Log'!A189)</f>
        <v/>
      </c>
      <c r="B188" s="38">
        <f>IF('Submittal Log'!C189="","",'Submittal Log'!C189)</f>
        <v/>
      </c>
      <c r="C188" s="38">
        <f>IF('Submittal Log'!G189="","",'Submittal Log'!G189)</f>
        <v/>
      </c>
      <c r="D188" s="38">
        <f>IF('Submittal Log'!J189="","",'Submittal Log'!J189)</f>
        <v/>
      </c>
      <c r="E188" s="39">
        <f>IF('Submittal Log'!L189="","",'Submittal Log'!L189)</f>
        <v/>
      </c>
      <c r="F188" s="39">
        <f>IF('Submittal Log'!M189="","",'Submittal Log'!M189)</f>
        <v/>
      </c>
      <c r="G188" s="40">
        <f>IF('Submittal Log'!N189="","",'Submittal Log'!N189)</f>
        <v/>
      </c>
      <c r="H188" s="40">
        <f>IF('Submittal Log'!O189="","",'Submittal Log'!O189)</f>
        <v/>
      </c>
      <c r="I188" s="41">
        <f>IF(H188="","",H188-TODAY())</f>
        <v/>
      </c>
      <c r="J188" s="40">
        <f>IF('Submittal Log'!P189="","",'Submittal Log'!P189)</f>
        <v/>
      </c>
      <c r="K188" s="40">
        <f>IF('Submittal Log'!Q189="","",'Submittal Log'!Q189)</f>
        <v/>
      </c>
      <c r="L188" s="38">
        <f>IF('Submittal Log'!U189="","",'Submittal Log'!U189)</f>
        <v/>
      </c>
    </row>
    <row r="189">
      <c r="A189" s="38">
        <f>IF('Submittal Log'!A190="","",'Submittal Log'!A190)</f>
        <v/>
      </c>
      <c r="B189" s="38">
        <f>IF('Submittal Log'!C190="","",'Submittal Log'!C190)</f>
        <v/>
      </c>
      <c r="C189" s="38">
        <f>IF('Submittal Log'!G190="","",'Submittal Log'!G190)</f>
        <v/>
      </c>
      <c r="D189" s="38">
        <f>IF('Submittal Log'!J190="","",'Submittal Log'!J190)</f>
        <v/>
      </c>
      <c r="E189" s="39">
        <f>IF('Submittal Log'!L190="","",'Submittal Log'!L190)</f>
        <v/>
      </c>
      <c r="F189" s="39">
        <f>IF('Submittal Log'!M190="","",'Submittal Log'!M190)</f>
        <v/>
      </c>
      <c r="G189" s="40">
        <f>IF('Submittal Log'!N190="","",'Submittal Log'!N190)</f>
        <v/>
      </c>
      <c r="H189" s="40">
        <f>IF('Submittal Log'!O190="","",'Submittal Log'!O190)</f>
        <v/>
      </c>
      <c r="I189" s="41">
        <f>IF(H189="","",H189-TODAY())</f>
        <v/>
      </c>
      <c r="J189" s="40">
        <f>IF('Submittal Log'!P190="","",'Submittal Log'!P190)</f>
        <v/>
      </c>
      <c r="K189" s="40">
        <f>IF('Submittal Log'!Q190="","",'Submittal Log'!Q190)</f>
        <v/>
      </c>
      <c r="L189" s="38">
        <f>IF('Submittal Log'!U190="","",'Submittal Log'!U190)</f>
        <v/>
      </c>
    </row>
    <row r="190">
      <c r="A190" s="38">
        <f>IF('Submittal Log'!A191="","",'Submittal Log'!A191)</f>
        <v/>
      </c>
      <c r="B190" s="38">
        <f>IF('Submittal Log'!C191="","",'Submittal Log'!C191)</f>
        <v/>
      </c>
      <c r="C190" s="38">
        <f>IF('Submittal Log'!G191="","",'Submittal Log'!G191)</f>
        <v/>
      </c>
      <c r="D190" s="38">
        <f>IF('Submittal Log'!J191="","",'Submittal Log'!J191)</f>
        <v/>
      </c>
      <c r="E190" s="39">
        <f>IF('Submittal Log'!L191="","",'Submittal Log'!L191)</f>
        <v/>
      </c>
      <c r="F190" s="39">
        <f>IF('Submittal Log'!M191="","",'Submittal Log'!M191)</f>
        <v/>
      </c>
      <c r="G190" s="40">
        <f>IF('Submittal Log'!N191="","",'Submittal Log'!N191)</f>
        <v/>
      </c>
      <c r="H190" s="40">
        <f>IF('Submittal Log'!O191="","",'Submittal Log'!O191)</f>
        <v/>
      </c>
      <c r="I190" s="41">
        <f>IF(H190="","",H190-TODAY())</f>
        <v/>
      </c>
      <c r="J190" s="40">
        <f>IF('Submittal Log'!P191="","",'Submittal Log'!P191)</f>
        <v/>
      </c>
      <c r="K190" s="40">
        <f>IF('Submittal Log'!Q191="","",'Submittal Log'!Q191)</f>
        <v/>
      </c>
      <c r="L190" s="38">
        <f>IF('Submittal Log'!U191="","",'Submittal Log'!U191)</f>
        <v/>
      </c>
    </row>
    <row r="191">
      <c r="A191" s="38">
        <f>IF('Submittal Log'!A192="","",'Submittal Log'!A192)</f>
        <v/>
      </c>
      <c r="B191" s="38">
        <f>IF('Submittal Log'!C192="","",'Submittal Log'!C192)</f>
        <v/>
      </c>
      <c r="C191" s="38">
        <f>IF('Submittal Log'!G192="","",'Submittal Log'!G192)</f>
        <v/>
      </c>
      <c r="D191" s="38">
        <f>IF('Submittal Log'!J192="","",'Submittal Log'!J192)</f>
        <v/>
      </c>
      <c r="E191" s="39">
        <f>IF('Submittal Log'!L192="","",'Submittal Log'!L192)</f>
        <v/>
      </c>
      <c r="F191" s="39">
        <f>IF('Submittal Log'!M192="","",'Submittal Log'!M192)</f>
        <v/>
      </c>
      <c r="G191" s="40">
        <f>IF('Submittal Log'!N192="","",'Submittal Log'!N192)</f>
        <v/>
      </c>
      <c r="H191" s="40">
        <f>IF('Submittal Log'!O192="","",'Submittal Log'!O192)</f>
        <v/>
      </c>
      <c r="I191" s="41">
        <f>IF(H191="","",H191-TODAY())</f>
        <v/>
      </c>
      <c r="J191" s="40">
        <f>IF('Submittal Log'!P192="","",'Submittal Log'!P192)</f>
        <v/>
      </c>
      <c r="K191" s="40">
        <f>IF('Submittal Log'!Q192="","",'Submittal Log'!Q192)</f>
        <v/>
      </c>
      <c r="L191" s="38">
        <f>IF('Submittal Log'!U192="","",'Submittal Log'!U192)</f>
        <v/>
      </c>
    </row>
    <row r="192">
      <c r="A192" s="38">
        <f>IF('Submittal Log'!A193="","",'Submittal Log'!A193)</f>
        <v/>
      </c>
      <c r="B192" s="38">
        <f>IF('Submittal Log'!C193="","",'Submittal Log'!C193)</f>
        <v/>
      </c>
      <c r="C192" s="38">
        <f>IF('Submittal Log'!G193="","",'Submittal Log'!G193)</f>
        <v/>
      </c>
      <c r="D192" s="38">
        <f>IF('Submittal Log'!J193="","",'Submittal Log'!J193)</f>
        <v/>
      </c>
      <c r="E192" s="39">
        <f>IF('Submittal Log'!L193="","",'Submittal Log'!L193)</f>
        <v/>
      </c>
      <c r="F192" s="39">
        <f>IF('Submittal Log'!M193="","",'Submittal Log'!M193)</f>
        <v/>
      </c>
      <c r="G192" s="40">
        <f>IF('Submittal Log'!N193="","",'Submittal Log'!N193)</f>
        <v/>
      </c>
      <c r="H192" s="40">
        <f>IF('Submittal Log'!O193="","",'Submittal Log'!O193)</f>
        <v/>
      </c>
      <c r="I192" s="41">
        <f>IF(H192="","",H192-TODAY())</f>
        <v/>
      </c>
      <c r="J192" s="40">
        <f>IF('Submittal Log'!P193="","",'Submittal Log'!P193)</f>
        <v/>
      </c>
      <c r="K192" s="40">
        <f>IF('Submittal Log'!Q193="","",'Submittal Log'!Q193)</f>
        <v/>
      </c>
      <c r="L192" s="38">
        <f>IF('Submittal Log'!U193="","",'Submittal Log'!U193)</f>
        <v/>
      </c>
    </row>
    <row r="193">
      <c r="A193" s="38">
        <f>IF('Submittal Log'!A194="","",'Submittal Log'!A194)</f>
        <v/>
      </c>
      <c r="B193" s="38">
        <f>IF('Submittal Log'!C194="","",'Submittal Log'!C194)</f>
        <v/>
      </c>
      <c r="C193" s="38">
        <f>IF('Submittal Log'!G194="","",'Submittal Log'!G194)</f>
        <v/>
      </c>
      <c r="D193" s="38">
        <f>IF('Submittal Log'!J194="","",'Submittal Log'!J194)</f>
        <v/>
      </c>
      <c r="E193" s="39">
        <f>IF('Submittal Log'!L194="","",'Submittal Log'!L194)</f>
        <v/>
      </c>
      <c r="F193" s="39">
        <f>IF('Submittal Log'!M194="","",'Submittal Log'!M194)</f>
        <v/>
      </c>
      <c r="G193" s="40">
        <f>IF('Submittal Log'!N194="","",'Submittal Log'!N194)</f>
        <v/>
      </c>
      <c r="H193" s="40">
        <f>IF('Submittal Log'!O194="","",'Submittal Log'!O194)</f>
        <v/>
      </c>
      <c r="I193" s="41">
        <f>IF(H193="","",H193-TODAY())</f>
        <v/>
      </c>
      <c r="J193" s="40">
        <f>IF('Submittal Log'!P194="","",'Submittal Log'!P194)</f>
        <v/>
      </c>
      <c r="K193" s="40">
        <f>IF('Submittal Log'!Q194="","",'Submittal Log'!Q194)</f>
        <v/>
      </c>
      <c r="L193" s="38">
        <f>IF('Submittal Log'!U194="","",'Submittal Log'!U194)</f>
        <v/>
      </c>
    </row>
    <row r="194">
      <c r="A194" s="38">
        <f>IF('Submittal Log'!A195="","",'Submittal Log'!A195)</f>
        <v/>
      </c>
      <c r="B194" s="38">
        <f>IF('Submittal Log'!C195="","",'Submittal Log'!C195)</f>
        <v/>
      </c>
      <c r="C194" s="38">
        <f>IF('Submittal Log'!G195="","",'Submittal Log'!G195)</f>
        <v/>
      </c>
      <c r="D194" s="38">
        <f>IF('Submittal Log'!J195="","",'Submittal Log'!J195)</f>
        <v/>
      </c>
      <c r="E194" s="39">
        <f>IF('Submittal Log'!L195="","",'Submittal Log'!L195)</f>
        <v/>
      </c>
      <c r="F194" s="39">
        <f>IF('Submittal Log'!M195="","",'Submittal Log'!M195)</f>
        <v/>
      </c>
      <c r="G194" s="40">
        <f>IF('Submittal Log'!N195="","",'Submittal Log'!N195)</f>
        <v/>
      </c>
      <c r="H194" s="40">
        <f>IF('Submittal Log'!O195="","",'Submittal Log'!O195)</f>
        <v/>
      </c>
      <c r="I194" s="41">
        <f>IF(H194="","",H194-TODAY())</f>
        <v/>
      </c>
      <c r="J194" s="40">
        <f>IF('Submittal Log'!P195="","",'Submittal Log'!P195)</f>
        <v/>
      </c>
      <c r="K194" s="40">
        <f>IF('Submittal Log'!Q195="","",'Submittal Log'!Q195)</f>
        <v/>
      </c>
      <c r="L194" s="38">
        <f>IF('Submittal Log'!U195="","",'Submittal Log'!U195)</f>
        <v/>
      </c>
    </row>
    <row r="195">
      <c r="A195" s="38">
        <f>IF('Submittal Log'!A196="","",'Submittal Log'!A196)</f>
        <v/>
      </c>
      <c r="B195" s="38">
        <f>IF('Submittal Log'!C196="","",'Submittal Log'!C196)</f>
        <v/>
      </c>
      <c r="C195" s="38">
        <f>IF('Submittal Log'!G196="","",'Submittal Log'!G196)</f>
        <v/>
      </c>
      <c r="D195" s="38">
        <f>IF('Submittal Log'!J196="","",'Submittal Log'!J196)</f>
        <v/>
      </c>
      <c r="E195" s="39">
        <f>IF('Submittal Log'!L196="","",'Submittal Log'!L196)</f>
        <v/>
      </c>
      <c r="F195" s="39">
        <f>IF('Submittal Log'!M196="","",'Submittal Log'!M196)</f>
        <v/>
      </c>
      <c r="G195" s="40">
        <f>IF('Submittal Log'!N196="","",'Submittal Log'!N196)</f>
        <v/>
      </c>
      <c r="H195" s="40">
        <f>IF('Submittal Log'!O196="","",'Submittal Log'!O196)</f>
        <v/>
      </c>
      <c r="I195" s="41">
        <f>IF(H195="","",H195-TODAY())</f>
        <v/>
      </c>
      <c r="J195" s="40">
        <f>IF('Submittal Log'!P196="","",'Submittal Log'!P196)</f>
        <v/>
      </c>
      <c r="K195" s="40">
        <f>IF('Submittal Log'!Q196="","",'Submittal Log'!Q196)</f>
        <v/>
      </c>
      <c r="L195" s="38">
        <f>IF('Submittal Log'!U196="","",'Submittal Log'!U196)</f>
        <v/>
      </c>
    </row>
    <row r="196">
      <c r="A196" s="38">
        <f>IF('Submittal Log'!A197="","",'Submittal Log'!A197)</f>
        <v/>
      </c>
      <c r="B196" s="38">
        <f>IF('Submittal Log'!C197="","",'Submittal Log'!C197)</f>
        <v/>
      </c>
      <c r="C196" s="38">
        <f>IF('Submittal Log'!G197="","",'Submittal Log'!G197)</f>
        <v/>
      </c>
      <c r="D196" s="38">
        <f>IF('Submittal Log'!J197="","",'Submittal Log'!J197)</f>
        <v/>
      </c>
      <c r="E196" s="39">
        <f>IF('Submittal Log'!L197="","",'Submittal Log'!L197)</f>
        <v/>
      </c>
      <c r="F196" s="39">
        <f>IF('Submittal Log'!M197="","",'Submittal Log'!M197)</f>
        <v/>
      </c>
      <c r="G196" s="40">
        <f>IF('Submittal Log'!N197="","",'Submittal Log'!N197)</f>
        <v/>
      </c>
      <c r="H196" s="40">
        <f>IF('Submittal Log'!O197="","",'Submittal Log'!O197)</f>
        <v/>
      </c>
      <c r="I196" s="41">
        <f>IF(H196="","",H196-TODAY())</f>
        <v/>
      </c>
      <c r="J196" s="40">
        <f>IF('Submittal Log'!P197="","",'Submittal Log'!P197)</f>
        <v/>
      </c>
      <c r="K196" s="40">
        <f>IF('Submittal Log'!Q197="","",'Submittal Log'!Q197)</f>
        <v/>
      </c>
      <c r="L196" s="38">
        <f>IF('Submittal Log'!U197="","",'Submittal Log'!U197)</f>
        <v/>
      </c>
    </row>
    <row r="197">
      <c r="A197" s="38">
        <f>IF('Submittal Log'!A198="","",'Submittal Log'!A198)</f>
        <v/>
      </c>
      <c r="B197" s="38">
        <f>IF('Submittal Log'!C198="","",'Submittal Log'!C198)</f>
        <v/>
      </c>
      <c r="C197" s="38">
        <f>IF('Submittal Log'!G198="","",'Submittal Log'!G198)</f>
        <v/>
      </c>
      <c r="D197" s="38">
        <f>IF('Submittal Log'!J198="","",'Submittal Log'!J198)</f>
        <v/>
      </c>
      <c r="E197" s="39">
        <f>IF('Submittal Log'!L198="","",'Submittal Log'!L198)</f>
        <v/>
      </c>
      <c r="F197" s="39">
        <f>IF('Submittal Log'!M198="","",'Submittal Log'!M198)</f>
        <v/>
      </c>
      <c r="G197" s="40">
        <f>IF('Submittal Log'!N198="","",'Submittal Log'!N198)</f>
        <v/>
      </c>
      <c r="H197" s="40">
        <f>IF('Submittal Log'!O198="","",'Submittal Log'!O198)</f>
        <v/>
      </c>
      <c r="I197" s="41">
        <f>IF(H197="","",H197-TODAY())</f>
        <v/>
      </c>
      <c r="J197" s="40">
        <f>IF('Submittal Log'!P198="","",'Submittal Log'!P198)</f>
        <v/>
      </c>
      <c r="K197" s="40">
        <f>IF('Submittal Log'!Q198="","",'Submittal Log'!Q198)</f>
        <v/>
      </c>
      <c r="L197" s="38">
        <f>IF('Submittal Log'!U198="","",'Submittal Log'!U198)</f>
        <v/>
      </c>
    </row>
    <row r="198">
      <c r="A198" s="38">
        <f>IF('Submittal Log'!A199="","",'Submittal Log'!A199)</f>
        <v/>
      </c>
      <c r="B198" s="38">
        <f>IF('Submittal Log'!C199="","",'Submittal Log'!C199)</f>
        <v/>
      </c>
      <c r="C198" s="38">
        <f>IF('Submittal Log'!G199="","",'Submittal Log'!G199)</f>
        <v/>
      </c>
      <c r="D198" s="38">
        <f>IF('Submittal Log'!J199="","",'Submittal Log'!J199)</f>
        <v/>
      </c>
      <c r="E198" s="39">
        <f>IF('Submittal Log'!L199="","",'Submittal Log'!L199)</f>
        <v/>
      </c>
      <c r="F198" s="39">
        <f>IF('Submittal Log'!M199="","",'Submittal Log'!M199)</f>
        <v/>
      </c>
      <c r="G198" s="40">
        <f>IF('Submittal Log'!N199="","",'Submittal Log'!N199)</f>
        <v/>
      </c>
      <c r="H198" s="40">
        <f>IF('Submittal Log'!O199="","",'Submittal Log'!O199)</f>
        <v/>
      </c>
      <c r="I198" s="41">
        <f>IF(H198="","",H198-TODAY())</f>
        <v/>
      </c>
      <c r="J198" s="40">
        <f>IF('Submittal Log'!P199="","",'Submittal Log'!P199)</f>
        <v/>
      </c>
      <c r="K198" s="40">
        <f>IF('Submittal Log'!Q199="","",'Submittal Log'!Q199)</f>
        <v/>
      </c>
      <c r="L198" s="38">
        <f>IF('Submittal Log'!U199="","",'Submittal Log'!U199)</f>
        <v/>
      </c>
    </row>
    <row r="199">
      <c r="A199" s="38">
        <f>IF('Submittal Log'!A200="","",'Submittal Log'!A200)</f>
        <v/>
      </c>
      <c r="B199" s="38">
        <f>IF('Submittal Log'!C200="","",'Submittal Log'!C200)</f>
        <v/>
      </c>
      <c r="C199" s="38">
        <f>IF('Submittal Log'!G200="","",'Submittal Log'!G200)</f>
        <v/>
      </c>
      <c r="D199" s="38">
        <f>IF('Submittal Log'!J200="","",'Submittal Log'!J200)</f>
        <v/>
      </c>
      <c r="E199" s="39">
        <f>IF('Submittal Log'!L200="","",'Submittal Log'!L200)</f>
        <v/>
      </c>
      <c r="F199" s="39">
        <f>IF('Submittal Log'!M200="","",'Submittal Log'!M200)</f>
        <v/>
      </c>
      <c r="G199" s="40">
        <f>IF('Submittal Log'!N200="","",'Submittal Log'!N200)</f>
        <v/>
      </c>
      <c r="H199" s="40">
        <f>IF('Submittal Log'!O200="","",'Submittal Log'!O200)</f>
        <v/>
      </c>
      <c r="I199" s="41">
        <f>IF(H199="","",H199-TODAY())</f>
        <v/>
      </c>
      <c r="J199" s="40">
        <f>IF('Submittal Log'!P200="","",'Submittal Log'!P200)</f>
        <v/>
      </c>
      <c r="K199" s="40">
        <f>IF('Submittal Log'!Q200="","",'Submittal Log'!Q200)</f>
        <v/>
      </c>
      <c r="L199" s="38">
        <f>IF('Submittal Log'!U200="","",'Submittal Log'!U200)</f>
        <v/>
      </c>
    </row>
    <row r="200">
      <c r="A200" s="38">
        <f>IF('Submittal Log'!A201="","",'Submittal Log'!A201)</f>
        <v/>
      </c>
      <c r="B200" s="38">
        <f>IF('Submittal Log'!C201="","",'Submittal Log'!C201)</f>
        <v/>
      </c>
      <c r="C200" s="38">
        <f>IF('Submittal Log'!G201="","",'Submittal Log'!G201)</f>
        <v/>
      </c>
      <c r="D200" s="38">
        <f>IF('Submittal Log'!J201="","",'Submittal Log'!J201)</f>
        <v/>
      </c>
      <c r="E200" s="39">
        <f>IF('Submittal Log'!L201="","",'Submittal Log'!L201)</f>
        <v/>
      </c>
      <c r="F200" s="39">
        <f>IF('Submittal Log'!M201="","",'Submittal Log'!M201)</f>
        <v/>
      </c>
      <c r="G200" s="40">
        <f>IF('Submittal Log'!N201="","",'Submittal Log'!N201)</f>
        <v/>
      </c>
      <c r="H200" s="40">
        <f>IF('Submittal Log'!O201="","",'Submittal Log'!O201)</f>
        <v/>
      </c>
      <c r="I200" s="41">
        <f>IF(H200="","",H200-TODAY())</f>
        <v/>
      </c>
      <c r="J200" s="40">
        <f>IF('Submittal Log'!P201="","",'Submittal Log'!P201)</f>
        <v/>
      </c>
      <c r="K200" s="40">
        <f>IF('Submittal Log'!Q201="","",'Submittal Log'!Q201)</f>
        <v/>
      </c>
      <c r="L200" s="38">
        <f>IF('Submittal Log'!U201="","",'Submittal Log'!U201)</f>
        <v/>
      </c>
    </row>
    <row r="201">
      <c r="A201" s="38">
        <f>IF('Submittal Log'!A202="","",'Submittal Log'!A202)</f>
        <v/>
      </c>
      <c r="B201" s="38">
        <f>IF('Submittal Log'!C202="","",'Submittal Log'!C202)</f>
        <v/>
      </c>
      <c r="C201" s="38">
        <f>IF('Submittal Log'!G202="","",'Submittal Log'!G202)</f>
        <v/>
      </c>
      <c r="D201" s="38">
        <f>IF('Submittal Log'!J202="","",'Submittal Log'!J202)</f>
        <v/>
      </c>
      <c r="E201" s="39">
        <f>IF('Submittal Log'!L202="","",'Submittal Log'!L202)</f>
        <v/>
      </c>
      <c r="F201" s="39">
        <f>IF('Submittal Log'!M202="","",'Submittal Log'!M202)</f>
        <v/>
      </c>
      <c r="G201" s="40">
        <f>IF('Submittal Log'!N202="","",'Submittal Log'!N202)</f>
        <v/>
      </c>
      <c r="H201" s="40">
        <f>IF('Submittal Log'!O202="","",'Submittal Log'!O202)</f>
        <v/>
      </c>
      <c r="I201" s="41">
        <f>IF(H201="","",H201-TODAY())</f>
        <v/>
      </c>
      <c r="J201" s="40">
        <f>IF('Submittal Log'!P202="","",'Submittal Log'!P202)</f>
        <v/>
      </c>
      <c r="K201" s="40">
        <f>IF('Submittal Log'!Q202="","",'Submittal Log'!Q202)</f>
        <v/>
      </c>
      <c r="L201" s="38">
        <f>IF('Submittal Log'!U202="","",'Submittal Log'!U202)</f>
        <v/>
      </c>
    </row>
    <row r="202">
      <c r="A202" s="38">
        <f>IF('Submittal Log'!A203="","",'Submittal Log'!A203)</f>
        <v/>
      </c>
      <c r="B202" s="38">
        <f>IF('Submittal Log'!C203="","",'Submittal Log'!C203)</f>
        <v/>
      </c>
      <c r="C202" s="38">
        <f>IF('Submittal Log'!G203="","",'Submittal Log'!G203)</f>
        <v/>
      </c>
      <c r="D202" s="38">
        <f>IF('Submittal Log'!J203="","",'Submittal Log'!J203)</f>
        <v/>
      </c>
      <c r="E202" s="39">
        <f>IF('Submittal Log'!L203="","",'Submittal Log'!L203)</f>
        <v/>
      </c>
      <c r="F202" s="39">
        <f>IF('Submittal Log'!M203="","",'Submittal Log'!M203)</f>
        <v/>
      </c>
      <c r="G202" s="40">
        <f>IF('Submittal Log'!N203="","",'Submittal Log'!N203)</f>
        <v/>
      </c>
      <c r="H202" s="40">
        <f>IF('Submittal Log'!O203="","",'Submittal Log'!O203)</f>
        <v/>
      </c>
      <c r="I202" s="41">
        <f>IF(H202="","",H202-TODAY())</f>
        <v/>
      </c>
      <c r="J202" s="40">
        <f>IF('Submittal Log'!P203="","",'Submittal Log'!P203)</f>
        <v/>
      </c>
      <c r="K202" s="40">
        <f>IF('Submittal Log'!Q203="","",'Submittal Log'!Q203)</f>
        <v/>
      </c>
      <c r="L202" s="38">
        <f>IF('Submittal Log'!U203="","",'Submittal Log'!U203)</f>
        <v/>
      </c>
    </row>
    <row r="203">
      <c r="A203" s="38">
        <f>IF('Submittal Log'!A204="","",'Submittal Log'!A204)</f>
        <v/>
      </c>
      <c r="B203" s="38">
        <f>IF('Submittal Log'!C204="","",'Submittal Log'!C204)</f>
        <v/>
      </c>
      <c r="C203" s="38">
        <f>IF('Submittal Log'!G204="","",'Submittal Log'!G204)</f>
        <v/>
      </c>
      <c r="D203" s="38">
        <f>IF('Submittal Log'!J204="","",'Submittal Log'!J204)</f>
        <v/>
      </c>
      <c r="E203" s="39">
        <f>IF('Submittal Log'!L204="","",'Submittal Log'!L204)</f>
        <v/>
      </c>
      <c r="F203" s="39">
        <f>IF('Submittal Log'!M204="","",'Submittal Log'!M204)</f>
        <v/>
      </c>
      <c r="G203" s="40">
        <f>IF('Submittal Log'!N204="","",'Submittal Log'!N204)</f>
        <v/>
      </c>
      <c r="H203" s="40">
        <f>IF('Submittal Log'!O204="","",'Submittal Log'!O204)</f>
        <v/>
      </c>
      <c r="I203" s="41">
        <f>IF(H203="","",H203-TODAY())</f>
        <v/>
      </c>
      <c r="J203" s="40">
        <f>IF('Submittal Log'!P204="","",'Submittal Log'!P204)</f>
        <v/>
      </c>
      <c r="K203" s="40">
        <f>IF('Submittal Log'!Q204="","",'Submittal Log'!Q204)</f>
        <v/>
      </c>
      <c r="L203" s="38">
        <f>IF('Submittal Log'!U204="","",'Submittal Log'!U204)</f>
        <v/>
      </c>
    </row>
    <row r="204">
      <c r="A204" s="38">
        <f>IF('Submittal Log'!A205="","",'Submittal Log'!A205)</f>
        <v/>
      </c>
      <c r="B204" s="38">
        <f>IF('Submittal Log'!C205="","",'Submittal Log'!C205)</f>
        <v/>
      </c>
      <c r="C204" s="38">
        <f>IF('Submittal Log'!G205="","",'Submittal Log'!G205)</f>
        <v/>
      </c>
      <c r="D204" s="38">
        <f>IF('Submittal Log'!J205="","",'Submittal Log'!J205)</f>
        <v/>
      </c>
      <c r="E204" s="39">
        <f>IF('Submittal Log'!L205="","",'Submittal Log'!L205)</f>
        <v/>
      </c>
      <c r="F204" s="39">
        <f>IF('Submittal Log'!M205="","",'Submittal Log'!M205)</f>
        <v/>
      </c>
      <c r="G204" s="40">
        <f>IF('Submittal Log'!N205="","",'Submittal Log'!N205)</f>
        <v/>
      </c>
      <c r="H204" s="40">
        <f>IF('Submittal Log'!O205="","",'Submittal Log'!O205)</f>
        <v/>
      </c>
      <c r="I204" s="41">
        <f>IF(H204="","",H204-TODAY())</f>
        <v/>
      </c>
      <c r="J204" s="40">
        <f>IF('Submittal Log'!P205="","",'Submittal Log'!P205)</f>
        <v/>
      </c>
      <c r="K204" s="40">
        <f>IF('Submittal Log'!Q205="","",'Submittal Log'!Q205)</f>
        <v/>
      </c>
      <c r="L204" s="38">
        <f>IF('Submittal Log'!U205="","",'Submittal Log'!U205)</f>
        <v/>
      </c>
    </row>
    <row r="205">
      <c r="A205" s="38">
        <f>IF('Submittal Log'!A206="","",'Submittal Log'!A206)</f>
        <v/>
      </c>
      <c r="B205" s="38">
        <f>IF('Submittal Log'!C206="","",'Submittal Log'!C206)</f>
        <v/>
      </c>
      <c r="C205" s="38">
        <f>IF('Submittal Log'!G206="","",'Submittal Log'!G206)</f>
        <v/>
      </c>
      <c r="D205" s="38">
        <f>IF('Submittal Log'!J206="","",'Submittal Log'!J206)</f>
        <v/>
      </c>
      <c r="E205" s="39">
        <f>IF('Submittal Log'!L206="","",'Submittal Log'!L206)</f>
        <v/>
      </c>
      <c r="F205" s="39">
        <f>IF('Submittal Log'!M206="","",'Submittal Log'!M206)</f>
        <v/>
      </c>
      <c r="G205" s="40">
        <f>IF('Submittal Log'!N206="","",'Submittal Log'!N206)</f>
        <v/>
      </c>
      <c r="H205" s="40">
        <f>IF('Submittal Log'!O206="","",'Submittal Log'!O206)</f>
        <v/>
      </c>
      <c r="I205" s="41">
        <f>IF(H205="","",H205-TODAY())</f>
        <v/>
      </c>
      <c r="J205" s="40">
        <f>IF('Submittal Log'!P206="","",'Submittal Log'!P206)</f>
        <v/>
      </c>
      <c r="K205" s="40">
        <f>IF('Submittal Log'!Q206="","",'Submittal Log'!Q206)</f>
        <v/>
      </c>
      <c r="L205" s="38">
        <f>IF('Submittal Log'!U206="","",'Submittal Log'!U206)</f>
        <v/>
      </c>
    </row>
    <row r="206">
      <c r="A206" s="38">
        <f>IF('Submittal Log'!A207="","",'Submittal Log'!A207)</f>
        <v/>
      </c>
      <c r="B206" s="38">
        <f>IF('Submittal Log'!C207="","",'Submittal Log'!C207)</f>
        <v/>
      </c>
      <c r="C206" s="38">
        <f>IF('Submittal Log'!G207="","",'Submittal Log'!G207)</f>
        <v/>
      </c>
      <c r="D206" s="38">
        <f>IF('Submittal Log'!J207="","",'Submittal Log'!J207)</f>
        <v/>
      </c>
      <c r="E206" s="39">
        <f>IF('Submittal Log'!L207="","",'Submittal Log'!L207)</f>
        <v/>
      </c>
      <c r="F206" s="39">
        <f>IF('Submittal Log'!M207="","",'Submittal Log'!M207)</f>
        <v/>
      </c>
      <c r="G206" s="40">
        <f>IF('Submittal Log'!N207="","",'Submittal Log'!N207)</f>
        <v/>
      </c>
      <c r="H206" s="40">
        <f>IF('Submittal Log'!O207="","",'Submittal Log'!O207)</f>
        <v/>
      </c>
      <c r="I206" s="41">
        <f>IF(H206="","",H206-TODAY())</f>
        <v/>
      </c>
      <c r="J206" s="40">
        <f>IF('Submittal Log'!P207="","",'Submittal Log'!P207)</f>
        <v/>
      </c>
      <c r="K206" s="40">
        <f>IF('Submittal Log'!Q207="","",'Submittal Log'!Q207)</f>
        <v/>
      </c>
      <c r="L206" s="38">
        <f>IF('Submittal Log'!U207="","",'Submittal Log'!U207)</f>
        <v/>
      </c>
    </row>
    <row r="207">
      <c r="A207" s="38">
        <f>IF('Submittal Log'!A208="","",'Submittal Log'!A208)</f>
        <v/>
      </c>
      <c r="B207" s="38">
        <f>IF('Submittal Log'!C208="","",'Submittal Log'!C208)</f>
        <v/>
      </c>
      <c r="C207" s="38">
        <f>IF('Submittal Log'!G208="","",'Submittal Log'!G208)</f>
        <v/>
      </c>
      <c r="D207" s="38">
        <f>IF('Submittal Log'!J208="","",'Submittal Log'!J208)</f>
        <v/>
      </c>
      <c r="E207" s="39">
        <f>IF('Submittal Log'!L208="","",'Submittal Log'!L208)</f>
        <v/>
      </c>
      <c r="F207" s="39">
        <f>IF('Submittal Log'!M208="","",'Submittal Log'!M208)</f>
        <v/>
      </c>
      <c r="G207" s="40">
        <f>IF('Submittal Log'!N208="","",'Submittal Log'!N208)</f>
        <v/>
      </c>
      <c r="H207" s="40">
        <f>IF('Submittal Log'!O208="","",'Submittal Log'!O208)</f>
        <v/>
      </c>
      <c r="I207" s="41">
        <f>IF(H207="","",H207-TODAY())</f>
        <v/>
      </c>
      <c r="J207" s="40">
        <f>IF('Submittal Log'!P208="","",'Submittal Log'!P208)</f>
        <v/>
      </c>
      <c r="K207" s="40">
        <f>IF('Submittal Log'!Q208="","",'Submittal Log'!Q208)</f>
        <v/>
      </c>
      <c r="L207" s="38">
        <f>IF('Submittal Log'!U208="","",'Submittal Log'!U208)</f>
        <v/>
      </c>
    </row>
    <row r="208">
      <c r="A208" s="38">
        <f>IF('Submittal Log'!A209="","",'Submittal Log'!A209)</f>
        <v/>
      </c>
      <c r="B208" s="38">
        <f>IF('Submittal Log'!C209="","",'Submittal Log'!C209)</f>
        <v/>
      </c>
      <c r="C208" s="38">
        <f>IF('Submittal Log'!G209="","",'Submittal Log'!G209)</f>
        <v/>
      </c>
      <c r="D208" s="38">
        <f>IF('Submittal Log'!J209="","",'Submittal Log'!J209)</f>
        <v/>
      </c>
      <c r="E208" s="39">
        <f>IF('Submittal Log'!L209="","",'Submittal Log'!L209)</f>
        <v/>
      </c>
      <c r="F208" s="39">
        <f>IF('Submittal Log'!M209="","",'Submittal Log'!M209)</f>
        <v/>
      </c>
      <c r="G208" s="40">
        <f>IF('Submittal Log'!N209="","",'Submittal Log'!N209)</f>
        <v/>
      </c>
      <c r="H208" s="40">
        <f>IF('Submittal Log'!O209="","",'Submittal Log'!O209)</f>
        <v/>
      </c>
      <c r="I208" s="41">
        <f>IF(H208="","",H208-TODAY())</f>
        <v/>
      </c>
      <c r="J208" s="40">
        <f>IF('Submittal Log'!P209="","",'Submittal Log'!P209)</f>
        <v/>
      </c>
      <c r="K208" s="40">
        <f>IF('Submittal Log'!Q209="","",'Submittal Log'!Q209)</f>
        <v/>
      </c>
      <c r="L208" s="38">
        <f>IF('Submittal Log'!U209="","",'Submittal Log'!U209)</f>
        <v/>
      </c>
    </row>
    <row r="209">
      <c r="A209" s="38">
        <f>IF('Submittal Log'!A210="","",'Submittal Log'!A210)</f>
        <v/>
      </c>
      <c r="B209" s="38">
        <f>IF('Submittal Log'!C210="","",'Submittal Log'!C210)</f>
        <v/>
      </c>
      <c r="C209" s="38">
        <f>IF('Submittal Log'!G210="","",'Submittal Log'!G210)</f>
        <v/>
      </c>
      <c r="D209" s="38">
        <f>IF('Submittal Log'!J210="","",'Submittal Log'!J210)</f>
        <v/>
      </c>
      <c r="E209" s="39">
        <f>IF('Submittal Log'!L210="","",'Submittal Log'!L210)</f>
        <v/>
      </c>
      <c r="F209" s="39">
        <f>IF('Submittal Log'!M210="","",'Submittal Log'!M210)</f>
        <v/>
      </c>
      <c r="G209" s="40">
        <f>IF('Submittal Log'!N210="","",'Submittal Log'!N210)</f>
        <v/>
      </c>
      <c r="H209" s="40">
        <f>IF('Submittal Log'!O210="","",'Submittal Log'!O210)</f>
        <v/>
      </c>
      <c r="I209" s="41">
        <f>IF(H209="","",H209-TODAY())</f>
        <v/>
      </c>
      <c r="J209" s="40">
        <f>IF('Submittal Log'!P210="","",'Submittal Log'!P210)</f>
        <v/>
      </c>
      <c r="K209" s="40">
        <f>IF('Submittal Log'!Q210="","",'Submittal Log'!Q210)</f>
        <v/>
      </c>
      <c r="L209" s="38">
        <f>IF('Submittal Log'!U210="","",'Submittal Log'!U210)</f>
        <v/>
      </c>
    </row>
    <row r="210">
      <c r="A210" s="38">
        <f>IF('Submittal Log'!A211="","",'Submittal Log'!A211)</f>
        <v/>
      </c>
      <c r="B210" s="38">
        <f>IF('Submittal Log'!C211="","",'Submittal Log'!C211)</f>
        <v/>
      </c>
      <c r="C210" s="38">
        <f>IF('Submittal Log'!G211="","",'Submittal Log'!G211)</f>
        <v/>
      </c>
      <c r="D210" s="38">
        <f>IF('Submittal Log'!J211="","",'Submittal Log'!J211)</f>
        <v/>
      </c>
      <c r="E210" s="39">
        <f>IF('Submittal Log'!L211="","",'Submittal Log'!L211)</f>
        <v/>
      </c>
      <c r="F210" s="39">
        <f>IF('Submittal Log'!M211="","",'Submittal Log'!M211)</f>
        <v/>
      </c>
      <c r="G210" s="40">
        <f>IF('Submittal Log'!N211="","",'Submittal Log'!N211)</f>
        <v/>
      </c>
      <c r="H210" s="40">
        <f>IF('Submittal Log'!O211="","",'Submittal Log'!O211)</f>
        <v/>
      </c>
      <c r="I210" s="41">
        <f>IF(H210="","",H210-TODAY())</f>
        <v/>
      </c>
      <c r="J210" s="40">
        <f>IF('Submittal Log'!P211="","",'Submittal Log'!P211)</f>
        <v/>
      </c>
      <c r="K210" s="40">
        <f>IF('Submittal Log'!Q211="","",'Submittal Log'!Q211)</f>
        <v/>
      </c>
      <c r="L210" s="38">
        <f>IF('Submittal Log'!U211="","",'Submittal Log'!U211)</f>
        <v/>
      </c>
    </row>
    <row r="211">
      <c r="A211" s="38">
        <f>IF('Submittal Log'!A212="","",'Submittal Log'!A212)</f>
        <v/>
      </c>
      <c r="B211" s="38">
        <f>IF('Submittal Log'!C212="","",'Submittal Log'!C212)</f>
        <v/>
      </c>
      <c r="C211" s="38">
        <f>IF('Submittal Log'!G212="","",'Submittal Log'!G212)</f>
        <v/>
      </c>
      <c r="D211" s="38">
        <f>IF('Submittal Log'!J212="","",'Submittal Log'!J212)</f>
        <v/>
      </c>
      <c r="E211" s="39">
        <f>IF('Submittal Log'!L212="","",'Submittal Log'!L212)</f>
        <v/>
      </c>
      <c r="F211" s="39">
        <f>IF('Submittal Log'!M212="","",'Submittal Log'!M212)</f>
        <v/>
      </c>
      <c r="G211" s="40">
        <f>IF('Submittal Log'!N212="","",'Submittal Log'!N212)</f>
        <v/>
      </c>
      <c r="H211" s="40">
        <f>IF('Submittal Log'!O212="","",'Submittal Log'!O212)</f>
        <v/>
      </c>
      <c r="I211" s="41">
        <f>IF(H211="","",H211-TODAY())</f>
        <v/>
      </c>
      <c r="J211" s="40">
        <f>IF('Submittal Log'!P212="","",'Submittal Log'!P212)</f>
        <v/>
      </c>
      <c r="K211" s="40">
        <f>IF('Submittal Log'!Q212="","",'Submittal Log'!Q212)</f>
        <v/>
      </c>
      <c r="L211" s="38">
        <f>IF('Submittal Log'!U212="","",'Submittal Log'!U212)</f>
        <v/>
      </c>
    </row>
    <row r="212">
      <c r="A212" s="38">
        <f>IF('Submittal Log'!A213="","",'Submittal Log'!A213)</f>
        <v/>
      </c>
      <c r="B212" s="38">
        <f>IF('Submittal Log'!C213="","",'Submittal Log'!C213)</f>
        <v/>
      </c>
      <c r="C212" s="38">
        <f>IF('Submittal Log'!G213="","",'Submittal Log'!G213)</f>
        <v/>
      </c>
      <c r="D212" s="38">
        <f>IF('Submittal Log'!J213="","",'Submittal Log'!J213)</f>
        <v/>
      </c>
      <c r="E212" s="39">
        <f>IF('Submittal Log'!L213="","",'Submittal Log'!L213)</f>
        <v/>
      </c>
      <c r="F212" s="39">
        <f>IF('Submittal Log'!M213="","",'Submittal Log'!M213)</f>
        <v/>
      </c>
      <c r="G212" s="40">
        <f>IF('Submittal Log'!N213="","",'Submittal Log'!N213)</f>
        <v/>
      </c>
      <c r="H212" s="40">
        <f>IF('Submittal Log'!O213="","",'Submittal Log'!O213)</f>
        <v/>
      </c>
      <c r="I212" s="41">
        <f>IF(H212="","",H212-TODAY())</f>
        <v/>
      </c>
      <c r="J212" s="40">
        <f>IF('Submittal Log'!P213="","",'Submittal Log'!P213)</f>
        <v/>
      </c>
      <c r="K212" s="40">
        <f>IF('Submittal Log'!Q213="","",'Submittal Log'!Q213)</f>
        <v/>
      </c>
      <c r="L212" s="38">
        <f>IF('Submittal Log'!U213="","",'Submittal Log'!U213)</f>
        <v/>
      </c>
    </row>
    <row r="213">
      <c r="A213" s="38">
        <f>IF('Submittal Log'!A214="","",'Submittal Log'!A214)</f>
        <v/>
      </c>
      <c r="B213" s="38">
        <f>IF('Submittal Log'!C214="","",'Submittal Log'!C214)</f>
        <v/>
      </c>
      <c r="C213" s="38">
        <f>IF('Submittal Log'!G214="","",'Submittal Log'!G214)</f>
        <v/>
      </c>
      <c r="D213" s="38">
        <f>IF('Submittal Log'!J214="","",'Submittal Log'!J214)</f>
        <v/>
      </c>
      <c r="E213" s="39">
        <f>IF('Submittal Log'!L214="","",'Submittal Log'!L214)</f>
        <v/>
      </c>
      <c r="F213" s="39">
        <f>IF('Submittal Log'!M214="","",'Submittal Log'!M214)</f>
        <v/>
      </c>
      <c r="G213" s="40">
        <f>IF('Submittal Log'!N214="","",'Submittal Log'!N214)</f>
        <v/>
      </c>
      <c r="H213" s="40">
        <f>IF('Submittal Log'!O214="","",'Submittal Log'!O214)</f>
        <v/>
      </c>
      <c r="I213" s="41">
        <f>IF(H213="","",H213-TODAY())</f>
        <v/>
      </c>
      <c r="J213" s="40">
        <f>IF('Submittal Log'!P214="","",'Submittal Log'!P214)</f>
        <v/>
      </c>
      <c r="K213" s="40">
        <f>IF('Submittal Log'!Q214="","",'Submittal Log'!Q214)</f>
        <v/>
      </c>
      <c r="L213" s="38">
        <f>IF('Submittal Log'!U214="","",'Submittal Log'!U214)</f>
        <v/>
      </c>
    </row>
    <row r="214">
      <c r="A214" s="38">
        <f>IF('Submittal Log'!A215="","",'Submittal Log'!A215)</f>
        <v/>
      </c>
      <c r="B214" s="38">
        <f>IF('Submittal Log'!C215="","",'Submittal Log'!C215)</f>
        <v/>
      </c>
      <c r="C214" s="38">
        <f>IF('Submittal Log'!G215="","",'Submittal Log'!G215)</f>
        <v/>
      </c>
      <c r="D214" s="38">
        <f>IF('Submittal Log'!J215="","",'Submittal Log'!J215)</f>
        <v/>
      </c>
      <c r="E214" s="39">
        <f>IF('Submittal Log'!L215="","",'Submittal Log'!L215)</f>
        <v/>
      </c>
      <c r="F214" s="39">
        <f>IF('Submittal Log'!M215="","",'Submittal Log'!M215)</f>
        <v/>
      </c>
      <c r="G214" s="40">
        <f>IF('Submittal Log'!N215="","",'Submittal Log'!N215)</f>
        <v/>
      </c>
      <c r="H214" s="40">
        <f>IF('Submittal Log'!O215="","",'Submittal Log'!O215)</f>
        <v/>
      </c>
      <c r="I214" s="41">
        <f>IF(H214="","",H214-TODAY())</f>
        <v/>
      </c>
      <c r="J214" s="40">
        <f>IF('Submittal Log'!P215="","",'Submittal Log'!P215)</f>
        <v/>
      </c>
      <c r="K214" s="40">
        <f>IF('Submittal Log'!Q215="","",'Submittal Log'!Q215)</f>
        <v/>
      </c>
      <c r="L214" s="38">
        <f>IF('Submittal Log'!U215="","",'Submittal Log'!U215)</f>
        <v/>
      </c>
    </row>
    <row r="215">
      <c r="A215" s="38">
        <f>IF('Submittal Log'!A216="","",'Submittal Log'!A216)</f>
        <v/>
      </c>
      <c r="B215" s="38">
        <f>IF('Submittal Log'!C216="","",'Submittal Log'!C216)</f>
        <v/>
      </c>
      <c r="C215" s="38">
        <f>IF('Submittal Log'!G216="","",'Submittal Log'!G216)</f>
        <v/>
      </c>
      <c r="D215" s="38">
        <f>IF('Submittal Log'!J216="","",'Submittal Log'!J216)</f>
        <v/>
      </c>
      <c r="E215" s="39">
        <f>IF('Submittal Log'!L216="","",'Submittal Log'!L216)</f>
        <v/>
      </c>
      <c r="F215" s="39">
        <f>IF('Submittal Log'!M216="","",'Submittal Log'!M216)</f>
        <v/>
      </c>
      <c r="G215" s="40">
        <f>IF('Submittal Log'!N216="","",'Submittal Log'!N216)</f>
        <v/>
      </c>
      <c r="H215" s="40">
        <f>IF('Submittal Log'!O216="","",'Submittal Log'!O216)</f>
        <v/>
      </c>
      <c r="I215" s="41">
        <f>IF(H215="","",H215-TODAY())</f>
        <v/>
      </c>
      <c r="J215" s="40">
        <f>IF('Submittal Log'!P216="","",'Submittal Log'!P216)</f>
        <v/>
      </c>
      <c r="K215" s="40">
        <f>IF('Submittal Log'!Q216="","",'Submittal Log'!Q216)</f>
        <v/>
      </c>
      <c r="L215" s="38">
        <f>IF('Submittal Log'!U216="","",'Submittal Log'!U216)</f>
        <v/>
      </c>
    </row>
    <row r="216">
      <c r="A216" s="38">
        <f>IF('Submittal Log'!A217="","",'Submittal Log'!A217)</f>
        <v/>
      </c>
      <c r="B216" s="38">
        <f>IF('Submittal Log'!C217="","",'Submittal Log'!C217)</f>
        <v/>
      </c>
      <c r="C216" s="38">
        <f>IF('Submittal Log'!G217="","",'Submittal Log'!G217)</f>
        <v/>
      </c>
      <c r="D216" s="38">
        <f>IF('Submittal Log'!J217="","",'Submittal Log'!J217)</f>
        <v/>
      </c>
      <c r="E216" s="39">
        <f>IF('Submittal Log'!L217="","",'Submittal Log'!L217)</f>
        <v/>
      </c>
      <c r="F216" s="39">
        <f>IF('Submittal Log'!M217="","",'Submittal Log'!M217)</f>
        <v/>
      </c>
      <c r="G216" s="40">
        <f>IF('Submittal Log'!N217="","",'Submittal Log'!N217)</f>
        <v/>
      </c>
      <c r="H216" s="40">
        <f>IF('Submittal Log'!O217="","",'Submittal Log'!O217)</f>
        <v/>
      </c>
      <c r="I216" s="41">
        <f>IF(H216="","",H216-TODAY())</f>
        <v/>
      </c>
      <c r="J216" s="40">
        <f>IF('Submittal Log'!P217="","",'Submittal Log'!P217)</f>
        <v/>
      </c>
      <c r="K216" s="40">
        <f>IF('Submittal Log'!Q217="","",'Submittal Log'!Q217)</f>
        <v/>
      </c>
      <c r="L216" s="38">
        <f>IF('Submittal Log'!U217="","",'Submittal Log'!U217)</f>
        <v/>
      </c>
    </row>
    <row r="217">
      <c r="A217" s="38">
        <f>IF('Submittal Log'!A218="","",'Submittal Log'!A218)</f>
        <v/>
      </c>
      <c r="B217" s="38">
        <f>IF('Submittal Log'!C218="","",'Submittal Log'!C218)</f>
        <v/>
      </c>
      <c r="C217" s="38">
        <f>IF('Submittal Log'!G218="","",'Submittal Log'!G218)</f>
        <v/>
      </c>
      <c r="D217" s="38">
        <f>IF('Submittal Log'!J218="","",'Submittal Log'!J218)</f>
        <v/>
      </c>
      <c r="E217" s="39">
        <f>IF('Submittal Log'!L218="","",'Submittal Log'!L218)</f>
        <v/>
      </c>
      <c r="F217" s="39">
        <f>IF('Submittal Log'!M218="","",'Submittal Log'!M218)</f>
        <v/>
      </c>
      <c r="G217" s="40">
        <f>IF('Submittal Log'!N218="","",'Submittal Log'!N218)</f>
        <v/>
      </c>
      <c r="H217" s="40">
        <f>IF('Submittal Log'!O218="","",'Submittal Log'!O218)</f>
        <v/>
      </c>
      <c r="I217" s="41">
        <f>IF(H217="","",H217-TODAY())</f>
        <v/>
      </c>
      <c r="J217" s="40">
        <f>IF('Submittal Log'!P218="","",'Submittal Log'!P218)</f>
        <v/>
      </c>
      <c r="K217" s="40">
        <f>IF('Submittal Log'!Q218="","",'Submittal Log'!Q218)</f>
        <v/>
      </c>
      <c r="L217" s="38">
        <f>IF('Submittal Log'!U218="","",'Submittal Log'!U218)</f>
        <v/>
      </c>
    </row>
    <row r="218">
      <c r="A218" s="38">
        <f>IF('Submittal Log'!A219="","",'Submittal Log'!A219)</f>
        <v/>
      </c>
      <c r="B218" s="38">
        <f>IF('Submittal Log'!C219="","",'Submittal Log'!C219)</f>
        <v/>
      </c>
      <c r="C218" s="38">
        <f>IF('Submittal Log'!G219="","",'Submittal Log'!G219)</f>
        <v/>
      </c>
      <c r="D218" s="38">
        <f>IF('Submittal Log'!J219="","",'Submittal Log'!J219)</f>
        <v/>
      </c>
      <c r="E218" s="39">
        <f>IF('Submittal Log'!L219="","",'Submittal Log'!L219)</f>
        <v/>
      </c>
      <c r="F218" s="39">
        <f>IF('Submittal Log'!M219="","",'Submittal Log'!M219)</f>
        <v/>
      </c>
      <c r="G218" s="40">
        <f>IF('Submittal Log'!N219="","",'Submittal Log'!N219)</f>
        <v/>
      </c>
      <c r="H218" s="40">
        <f>IF('Submittal Log'!O219="","",'Submittal Log'!O219)</f>
        <v/>
      </c>
      <c r="I218" s="41">
        <f>IF(H218="","",H218-TODAY())</f>
        <v/>
      </c>
      <c r="J218" s="40">
        <f>IF('Submittal Log'!P219="","",'Submittal Log'!P219)</f>
        <v/>
      </c>
      <c r="K218" s="40">
        <f>IF('Submittal Log'!Q219="","",'Submittal Log'!Q219)</f>
        <v/>
      </c>
      <c r="L218" s="38">
        <f>IF('Submittal Log'!U219="","",'Submittal Log'!U219)</f>
        <v/>
      </c>
    </row>
    <row r="219">
      <c r="A219" s="38">
        <f>IF('Submittal Log'!A220="","",'Submittal Log'!A220)</f>
        <v/>
      </c>
      <c r="B219" s="38">
        <f>IF('Submittal Log'!C220="","",'Submittal Log'!C220)</f>
        <v/>
      </c>
      <c r="C219" s="38">
        <f>IF('Submittal Log'!G220="","",'Submittal Log'!G220)</f>
        <v/>
      </c>
      <c r="D219" s="38">
        <f>IF('Submittal Log'!J220="","",'Submittal Log'!J220)</f>
        <v/>
      </c>
      <c r="E219" s="39">
        <f>IF('Submittal Log'!L220="","",'Submittal Log'!L220)</f>
        <v/>
      </c>
      <c r="F219" s="39">
        <f>IF('Submittal Log'!M220="","",'Submittal Log'!M220)</f>
        <v/>
      </c>
      <c r="G219" s="40">
        <f>IF('Submittal Log'!N220="","",'Submittal Log'!N220)</f>
        <v/>
      </c>
      <c r="H219" s="40">
        <f>IF('Submittal Log'!O220="","",'Submittal Log'!O220)</f>
        <v/>
      </c>
      <c r="I219" s="41">
        <f>IF(H219="","",H219-TODAY())</f>
        <v/>
      </c>
      <c r="J219" s="40">
        <f>IF('Submittal Log'!P220="","",'Submittal Log'!P220)</f>
        <v/>
      </c>
      <c r="K219" s="40">
        <f>IF('Submittal Log'!Q220="","",'Submittal Log'!Q220)</f>
        <v/>
      </c>
      <c r="L219" s="38">
        <f>IF('Submittal Log'!U220="","",'Submittal Log'!U220)</f>
        <v/>
      </c>
    </row>
    <row r="220">
      <c r="A220" s="38">
        <f>IF('Submittal Log'!A221="","",'Submittal Log'!A221)</f>
        <v/>
      </c>
      <c r="B220" s="38">
        <f>IF('Submittal Log'!C221="","",'Submittal Log'!C221)</f>
        <v/>
      </c>
      <c r="C220" s="38">
        <f>IF('Submittal Log'!G221="","",'Submittal Log'!G221)</f>
        <v/>
      </c>
      <c r="D220" s="38">
        <f>IF('Submittal Log'!J221="","",'Submittal Log'!J221)</f>
        <v/>
      </c>
      <c r="E220" s="39">
        <f>IF('Submittal Log'!L221="","",'Submittal Log'!L221)</f>
        <v/>
      </c>
      <c r="F220" s="39">
        <f>IF('Submittal Log'!M221="","",'Submittal Log'!M221)</f>
        <v/>
      </c>
      <c r="G220" s="40">
        <f>IF('Submittal Log'!N221="","",'Submittal Log'!N221)</f>
        <v/>
      </c>
      <c r="H220" s="40">
        <f>IF('Submittal Log'!O221="","",'Submittal Log'!O221)</f>
        <v/>
      </c>
      <c r="I220" s="41">
        <f>IF(H220="","",H220-TODAY())</f>
        <v/>
      </c>
      <c r="J220" s="40">
        <f>IF('Submittal Log'!P221="","",'Submittal Log'!P221)</f>
        <v/>
      </c>
      <c r="K220" s="40">
        <f>IF('Submittal Log'!Q221="","",'Submittal Log'!Q221)</f>
        <v/>
      </c>
      <c r="L220" s="38">
        <f>IF('Submittal Log'!U221="","",'Submittal Log'!U221)</f>
        <v/>
      </c>
    </row>
    <row r="221">
      <c r="A221" s="38">
        <f>IF('Submittal Log'!A222="","",'Submittal Log'!A222)</f>
        <v/>
      </c>
      <c r="B221" s="38">
        <f>IF('Submittal Log'!C222="","",'Submittal Log'!C222)</f>
        <v/>
      </c>
      <c r="C221" s="38">
        <f>IF('Submittal Log'!G222="","",'Submittal Log'!G222)</f>
        <v/>
      </c>
      <c r="D221" s="38">
        <f>IF('Submittal Log'!J222="","",'Submittal Log'!J222)</f>
        <v/>
      </c>
      <c r="E221" s="39">
        <f>IF('Submittal Log'!L222="","",'Submittal Log'!L222)</f>
        <v/>
      </c>
      <c r="F221" s="39">
        <f>IF('Submittal Log'!M222="","",'Submittal Log'!M222)</f>
        <v/>
      </c>
      <c r="G221" s="40">
        <f>IF('Submittal Log'!N222="","",'Submittal Log'!N222)</f>
        <v/>
      </c>
      <c r="H221" s="40">
        <f>IF('Submittal Log'!O222="","",'Submittal Log'!O222)</f>
        <v/>
      </c>
      <c r="I221" s="41">
        <f>IF(H221="","",H221-TODAY())</f>
        <v/>
      </c>
      <c r="J221" s="40">
        <f>IF('Submittal Log'!P222="","",'Submittal Log'!P222)</f>
        <v/>
      </c>
      <c r="K221" s="40">
        <f>IF('Submittal Log'!Q222="","",'Submittal Log'!Q222)</f>
        <v/>
      </c>
      <c r="L221" s="38">
        <f>IF('Submittal Log'!U222="","",'Submittal Log'!U222)</f>
        <v/>
      </c>
    </row>
    <row r="222">
      <c r="A222" s="38">
        <f>IF('Submittal Log'!A223="","",'Submittal Log'!A223)</f>
        <v/>
      </c>
      <c r="B222" s="38">
        <f>IF('Submittal Log'!C223="","",'Submittal Log'!C223)</f>
        <v/>
      </c>
      <c r="C222" s="38">
        <f>IF('Submittal Log'!G223="","",'Submittal Log'!G223)</f>
        <v/>
      </c>
      <c r="D222" s="38">
        <f>IF('Submittal Log'!J223="","",'Submittal Log'!J223)</f>
        <v/>
      </c>
      <c r="E222" s="39">
        <f>IF('Submittal Log'!L223="","",'Submittal Log'!L223)</f>
        <v/>
      </c>
      <c r="F222" s="39">
        <f>IF('Submittal Log'!M223="","",'Submittal Log'!M223)</f>
        <v/>
      </c>
      <c r="G222" s="40">
        <f>IF('Submittal Log'!N223="","",'Submittal Log'!N223)</f>
        <v/>
      </c>
      <c r="H222" s="40">
        <f>IF('Submittal Log'!O223="","",'Submittal Log'!O223)</f>
        <v/>
      </c>
      <c r="I222" s="41">
        <f>IF(H222="","",H222-TODAY())</f>
        <v/>
      </c>
      <c r="J222" s="40">
        <f>IF('Submittal Log'!P223="","",'Submittal Log'!P223)</f>
        <v/>
      </c>
      <c r="K222" s="40">
        <f>IF('Submittal Log'!Q223="","",'Submittal Log'!Q223)</f>
        <v/>
      </c>
      <c r="L222" s="38">
        <f>IF('Submittal Log'!U223="","",'Submittal Log'!U223)</f>
        <v/>
      </c>
    </row>
    <row r="223">
      <c r="A223" s="38">
        <f>IF('Submittal Log'!A224="","",'Submittal Log'!A224)</f>
        <v/>
      </c>
      <c r="B223" s="38">
        <f>IF('Submittal Log'!C224="","",'Submittal Log'!C224)</f>
        <v/>
      </c>
      <c r="C223" s="38">
        <f>IF('Submittal Log'!G224="","",'Submittal Log'!G224)</f>
        <v/>
      </c>
      <c r="D223" s="38">
        <f>IF('Submittal Log'!J224="","",'Submittal Log'!J224)</f>
        <v/>
      </c>
      <c r="E223" s="39">
        <f>IF('Submittal Log'!L224="","",'Submittal Log'!L224)</f>
        <v/>
      </c>
      <c r="F223" s="39">
        <f>IF('Submittal Log'!M224="","",'Submittal Log'!M224)</f>
        <v/>
      </c>
      <c r="G223" s="40">
        <f>IF('Submittal Log'!N224="","",'Submittal Log'!N224)</f>
        <v/>
      </c>
      <c r="H223" s="40">
        <f>IF('Submittal Log'!O224="","",'Submittal Log'!O224)</f>
        <v/>
      </c>
      <c r="I223" s="41">
        <f>IF(H223="","",H223-TODAY())</f>
        <v/>
      </c>
      <c r="J223" s="40">
        <f>IF('Submittal Log'!P224="","",'Submittal Log'!P224)</f>
        <v/>
      </c>
      <c r="K223" s="40">
        <f>IF('Submittal Log'!Q224="","",'Submittal Log'!Q224)</f>
        <v/>
      </c>
      <c r="L223" s="38">
        <f>IF('Submittal Log'!U224="","",'Submittal Log'!U224)</f>
        <v/>
      </c>
    </row>
    <row r="224">
      <c r="A224" s="38">
        <f>IF('Submittal Log'!A225="","",'Submittal Log'!A225)</f>
        <v/>
      </c>
      <c r="B224" s="38">
        <f>IF('Submittal Log'!C225="","",'Submittal Log'!C225)</f>
        <v/>
      </c>
      <c r="C224" s="38">
        <f>IF('Submittal Log'!G225="","",'Submittal Log'!G225)</f>
        <v/>
      </c>
      <c r="D224" s="38">
        <f>IF('Submittal Log'!J225="","",'Submittal Log'!J225)</f>
        <v/>
      </c>
      <c r="E224" s="39">
        <f>IF('Submittal Log'!L225="","",'Submittal Log'!L225)</f>
        <v/>
      </c>
      <c r="F224" s="39">
        <f>IF('Submittal Log'!M225="","",'Submittal Log'!M225)</f>
        <v/>
      </c>
      <c r="G224" s="40">
        <f>IF('Submittal Log'!N225="","",'Submittal Log'!N225)</f>
        <v/>
      </c>
      <c r="H224" s="40">
        <f>IF('Submittal Log'!O225="","",'Submittal Log'!O225)</f>
        <v/>
      </c>
      <c r="I224" s="41">
        <f>IF(H224="","",H224-TODAY())</f>
        <v/>
      </c>
      <c r="J224" s="40">
        <f>IF('Submittal Log'!P225="","",'Submittal Log'!P225)</f>
        <v/>
      </c>
      <c r="K224" s="40">
        <f>IF('Submittal Log'!Q225="","",'Submittal Log'!Q225)</f>
        <v/>
      </c>
      <c r="L224" s="38">
        <f>IF('Submittal Log'!U225="","",'Submittal Log'!U225)</f>
        <v/>
      </c>
    </row>
    <row r="225">
      <c r="A225" s="38">
        <f>IF('Submittal Log'!A226="","",'Submittal Log'!A226)</f>
        <v/>
      </c>
      <c r="B225" s="38">
        <f>IF('Submittal Log'!C226="","",'Submittal Log'!C226)</f>
        <v/>
      </c>
      <c r="C225" s="38">
        <f>IF('Submittal Log'!G226="","",'Submittal Log'!G226)</f>
        <v/>
      </c>
      <c r="D225" s="38">
        <f>IF('Submittal Log'!J226="","",'Submittal Log'!J226)</f>
        <v/>
      </c>
      <c r="E225" s="39">
        <f>IF('Submittal Log'!L226="","",'Submittal Log'!L226)</f>
        <v/>
      </c>
      <c r="F225" s="39">
        <f>IF('Submittal Log'!M226="","",'Submittal Log'!M226)</f>
        <v/>
      </c>
      <c r="G225" s="40">
        <f>IF('Submittal Log'!N226="","",'Submittal Log'!N226)</f>
        <v/>
      </c>
      <c r="H225" s="40">
        <f>IF('Submittal Log'!O226="","",'Submittal Log'!O226)</f>
        <v/>
      </c>
      <c r="I225" s="41">
        <f>IF(H225="","",H225-TODAY())</f>
        <v/>
      </c>
      <c r="J225" s="40">
        <f>IF('Submittal Log'!P226="","",'Submittal Log'!P226)</f>
        <v/>
      </c>
      <c r="K225" s="40">
        <f>IF('Submittal Log'!Q226="","",'Submittal Log'!Q226)</f>
        <v/>
      </c>
      <c r="L225" s="38">
        <f>IF('Submittal Log'!U226="","",'Submittal Log'!U226)</f>
        <v/>
      </c>
    </row>
    <row r="226">
      <c r="A226" s="38">
        <f>IF('Submittal Log'!A227="","",'Submittal Log'!A227)</f>
        <v/>
      </c>
      <c r="B226" s="38">
        <f>IF('Submittal Log'!C227="","",'Submittal Log'!C227)</f>
        <v/>
      </c>
      <c r="C226" s="38">
        <f>IF('Submittal Log'!G227="","",'Submittal Log'!G227)</f>
        <v/>
      </c>
      <c r="D226" s="38">
        <f>IF('Submittal Log'!J227="","",'Submittal Log'!J227)</f>
        <v/>
      </c>
      <c r="E226" s="39">
        <f>IF('Submittal Log'!L227="","",'Submittal Log'!L227)</f>
        <v/>
      </c>
      <c r="F226" s="39">
        <f>IF('Submittal Log'!M227="","",'Submittal Log'!M227)</f>
        <v/>
      </c>
      <c r="G226" s="40">
        <f>IF('Submittal Log'!N227="","",'Submittal Log'!N227)</f>
        <v/>
      </c>
      <c r="H226" s="40">
        <f>IF('Submittal Log'!O227="","",'Submittal Log'!O227)</f>
        <v/>
      </c>
      <c r="I226" s="41">
        <f>IF(H226="","",H226-TODAY())</f>
        <v/>
      </c>
      <c r="J226" s="40">
        <f>IF('Submittal Log'!P227="","",'Submittal Log'!P227)</f>
        <v/>
      </c>
      <c r="K226" s="40">
        <f>IF('Submittal Log'!Q227="","",'Submittal Log'!Q227)</f>
        <v/>
      </c>
      <c r="L226" s="38">
        <f>IF('Submittal Log'!U227="","",'Submittal Log'!U227)</f>
        <v/>
      </c>
    </row>
    <row r="227">
      <c r="A227" s="38">
        <f>IF('Submittal Log'!A228="","",'Submittal Log'!A228)</f>
        <v/>
      </c>
      <c r="B227" s="38">
        <f>IF('Submittal Log'!C228="","",'Submittal Log'!C228)</f>
        <v/>
      </c>
      <c r="C227" s="38">
        <f>IF('Submittal Log'!G228="","",'Submittal Log'!G228)</f>
        <v/>
      </c>
      <c r="D227" s="38">
        <f>IF('Submittal Log'!J228="","",'Submittal Log'!J228)</f>
        <v/>
      </c>
      <c r="E227" s="39">
        <f>IF('Submittal Log'!L228="","",'Submittal Log'!L228)</f>
        <v/>
      </c>
      <c r="F227" s="39">
        <f>IF('Submittal Log'!M228="","",'Submittal Log'!M228)</f>
        <v/>
      </c>
      <c r="G227" s="40">
        <f>IF('Submittal Log'!N228="","",'Submittal Log'!N228)</f>
        <v/>
      </c>
      <c r="H227" s="40">
        <f>IF('Submittal Log'!O228="","",'Submittal Log'!O228)</f>
        <v/>
      </c>
      <c r="I227" s="41">
        <f>IF(H227="","",H227-TODAY())</f>
        <v/>
      </c>
      <c r="J227" s="40">
        <f>IF('Submittal Log'!P228="","",'Submittal Log'!P228)</f>
        <v/>
      </c>
      <c r="K227" s="40">
        <f>IF('Submittal Log'!Q228="","",'Submittal Log'!Q228)</f>
        <v/>
      </c>
      <c r="L227" s="38">
        <f>IF('Submittal Log'!U228="","",'Submittal Log'!U228)</f>
        <v/>
      </c>
    </row>
    <row r="228">
      <c r="A228" s="38">
        <f>IF('Submittal Log'!A229="","",'Submittal Log'!A229)</f>
        <v/>
      </c>
      <c r="B228" s="38">
        <f>IF('Submittal Log'!C229="","",'Submittal Log'!C229)</f>
        <v/>
      </c>
      <c r="C228" s="38">
        <f>IF('Submittal Log'!G229="","",'Submittal Log'!G229)</f>
        <v/>
      </c>
      <c r="D228" s="38">
        <f>IF('Submittal Log'!J229="","",'Submittal Log'!J229)</f>
        <v/>
      </c>
      <c r="E228" s="39">
        <f>IF('Submittal Log'!L229="","",'Submittal Log'!L229)</f>
        <v/>
      </c>
      <c r="F228" s="39">
        <f>IF('Submittal Log'!M229="","",'Submittal Log'!M229)</f>
        <v/>
      </c>
      <c r="G228" s="40">
        <f>IF('Submittal Log'!N229="","",'Submittal Log'!N229)</f>
        <v/>
      </c>
      <c r="H228" s="40">
        <f>IF('Submittal Log'!O229="","",'Submittal Log'!O229)</f>
        <v/>
      </c>
      <c r="I228" s="41">
        <f>IF(H228="","",H228-TODAY())</f>
        <v/>
      </c>
      <c r="J228" s="40">
        <f>IF('Submittal Log'!P229="","",'Submittal Log'!P229)</f>
        <v/>
      </c>
      <c r="K228" s="40">
        <f>IF('Submittal Log'!Q229="","",'Submittal Log'!Q229)</f>
        <v/>
      </c>
      <c r="L228" s="38">
        <f>IF('Submittal Log'!U229="","",'Submittal Log'!U229)</f>
        <v/>
      </c>
    </row>
    <row r="229">
      <c r="A229" s="38">
        <f>IF('Submittal Log'!A230="","",'Submittal Log'!A230)</f>
        <v/>
      </c>
      <c r="B229" s="38">
        <f>IF('Submittal Log'!C230="","",'Submittal Log'!C230)</f>
        <v/>
      </c>
      <c r="C229" s="38">
        <f>IF('Submittal Log'!G230="","",'Submittal Log'!G230)</f>
        <v/>
      </c>
      <c r="D229" s="38">
        <f>IF('Submittal Log'!J230="","",'Submittal Log'!J230)</f>
        <v/>
      </c>
      <c r="E229" s="39">
        <f>IF('Submittal Log'!L230="","",'Submittal Log'!L230)</f>
        <v/>
      </c>
      <c r="F229" s="39">
        <f>IF('Submittal Log'!M230="","",'Submittal Log'!M230)</f>
        <v/>
      </c>
      <c r="G229" s="40">
        <f>IF('Submittal Log'!N230="","",'Submittal Log'!N230)</f>
        <v/>
      </c>
      <c r="H229" s="40">
        <f>IF('Submittal Log'!O230="","",'Submittal Log'!O230)</f>
        <v/>
      </c>
      <c r="I229" s="41">
        <f>IF(H229="","",H229-TODAY())</f>
        <v/>
      </c>
      <c r="J229" s="40">
        <f>IF('Submittal Log'!P230="","",'Submittal Log'!P230)</f>
        <v/>
      </c>
      <c r="K229" s="40">
        <f>IF('Submittal Log'!Q230="","",'Submittal Log'!Q230)</f>
        <v/>
      </c>
      <c r="L229" s="38">
        <f>IF('Submittal Log'!U230="","",'Submittal Log'!U230)</f>
        <v/>
      </c>
    </row>
    <row r="230">
      <c r="A230" s="38">
        <f>IF('Submittal Log'!A231="","",'Submittal Log'!A231)</f>
        <v/>
      </c>
      <c r="B230" s="38">
        <f>IF('Submittal Log'!C231="","",'Submittal Log'!C231)</f>
        <v/>
      </c>
      <c r="C230" s="38">
        <f>IF('Submittal Log'!G231="","",'Submittal Log'!G231)</f>
        <v/>
      </c>
      <c r="D230" s="38">
        <f>IF('Submittal Log'!J231="","",'Submittal Log'!J231)</f>
        <v/>
      </c>
      <c r="E230" s="39">
        <f>IF('Submittal Log'!L231="","",'Submittal Log'!L231)</f>
        <v/>
      </c>
      <c r="F230" s="39">
        <f>IF('Submittal Log'!M231="","",'Submittal Log'!M231)</f>
        <v/>
      </c>
      <c r="G230" s="40">
        <f>IF('Submittal Log'!N231="","",'Submittal Log'!N231)</f>
        <v/>
      </c>
      <c r="H230" s="40">
        <f>IF('Submittal Log'!O231="","",'Submittal Log'!O231)</f>
        <v/>
      </c>
      <c r="I230" s="41">
        <f>IF(H230="","",H230-TODAY())</f>
        <v/>
      </c>
      <c r="J230" s="40">
        <f>IF('Submittal Log'!P231="","",'Submittal Log'!P231)</f>
        <v/>
      </c>
      <c r="K230" s="40">
        <f>IF('Submittal Log'!Q231="","",'Submittal Log'!Q231)</f>
        <v/>
      </c>
      <c r="L230" s="38">
        <f>IF('Submittal Log'!U231="","",'Submittal Log'!U231)</f>
        <v/>
      </c>
    </row>
    <row r="231">
      <c r="A231" s="38">
        <f>IF('Submittal Log'!A232="","",'Submittal Log'!A232)</f>
        <v/>
      </c>
      <c r="B231" s="38">
        <f>IF('Submittal Log'!C232="","",'Submittal Log'!C232)</f>
        <v/>
      </c>
      <c r="C231" s="38">
        <f>IF('Submittal Log'!G232="","",'Submittal Log'!G232)</f>
        <v/>
      </c>
      <c r="D231" s="38">
        <f>IF('Submittal Log'!J232="","",'Submittal Log'!J232)</f>
        <v/>
      </c>
      <c r="E231" s="39">
        <f>IF('Submittal Log'!L232="","",'Submittal Log'!L232)</f>
        <v/>
      </c>
      <c r="F231" s="39">
        <f>IF('Submittal Log'!M232="","",'Submittal Log'!M232)</f>
        <v/>
      </c>
      <c r="G231" s="40">
        <f>IF('Submittal Log'!N232="","",'Submittal Log'!N232)</f>
        <v/>
      </c>
      <c r="H231" s="40">
        <f>IF('Submittal Log'!O232="","",'Submittal Log'!O232)</f>
        <v/>
      </c>
      <c r="I231" s="41">
        <f>IF(H231="","",H231-TODAY())</f>
        <v/>
      </c>
      <c r="J231" s="40">
        <f>IF('Submittal Log'!P232="","",'Submittal Log'!P232)</f>
        <v/>
      </c>
      <c r="K231" s="40">
        <f>IF('Submittal Log'!Q232="","",'Submittal Log'!Q232)</f>
        <v/>
      </c>
      <c r="L231" s="38">
        <f>IF('Submittal Log'!U232="","",'Submittal Log'!U232)</f>
        <v/>
      </c>
    </row>
    <row r="232">
      <c r="A232" s="38">
        <f>IF('Submittal Log'!A233="","",'Submittal Log'!A233)</f>
        <v/>
      </c>
      <c r="B232" s="38">
        <f>IF('Submittal Log'!C233="","",'Submittal Log'!C233)</f>
        <v/>
      </c>
      <c r="C232" s="38">
        <f>IF('Submittal Log'!G233="","",'Submittal Log'!G233)</f>
        <v/>
      </c>
      <c r="D232" s="38">
        <f>IF('Submittal Log'!J233="","",'Submittal Log'!J233)</f>
        <v/>
      </c>
      <c r="E232" s="39">
        <f>IF('Submittal Log'!L233="","",'Submittal Log'!L233)</f>
        <v/>
      </c>
      <c r="F232" s="39">
        <f>IF('Submittal Log'!M233="","",'Submittal Log'!M233)</f>
        <v/>
      </c>
      <c r="G232" s="40">
        <f>IF('Submittal Log'!N233="","",'Submittal Log'!N233)</f>
        <v/>
      </c>
      <c r="H232" s="40">
        <f>IF('Submittal Log'!O233="","",'Submittal Log'!O233)</f>
        <v/>
      </c>
      <c r="I232" s="41">
        <f>IF(H232="","",H232-TODAY())</f>
        <v/>
      </c>
      <c r="J232" s="40">
        <f>IF('Submittal Log'!P233="","",'Submittal Log'!P233)</f>
        <v/>
      </c>
      <c r="K232" s="40">
        <f>IF('Submittal Log'!Q233="","",'Submittal Log'!Q233)</f>
        <v/>
      </c>
      <c r="L232" s="38">
        <f>IF('Submittal Log'!U233="","",'Submittal Log'!U233)</f>
        <v/>
      </c>
    </row>
    <row r="233">
      <c r="A233" s="38">
        <f>IF('Submittal Log'!A234="","",'Submittal Log'!A234)</f>
        <v/>
      </c>
      <c r="B233" s="38">
        <f>IF('Submittal Log'!C234="","",'Submittal Log'!C234)</f>
        <v/>
      </c>
      <c r="C233" s="38">
        <f>IF('Submittal Log'!G234="","",'Submittal Log'!G234)</f>
        <v/>
      </c>
      <c r="D233" s="38">
        <f>IF('Submittal Log'!J234="","",'Submittal Log'!J234)</f>
        <v/>
      </c>
      <c r="E233" s="39">
        <f>IF('Submittal Log'!L234="","",'Submittal Log'!L234)</f>
        <v/>
      </c>
      <c r="F233" s="39">
        <f>IF('Submittal Log'!M234="","",'Submittal Log'!M234)</f>
        <v/>
      </c>
      <c r="G233" s="40">
        <f>IF('Submittal Log'!N234="","",'Submittal Log'!N234)</f>
        <v/>
      </c>
      <c r="H233" s="40">
        <f>IF('Submittal Log'!O234="","",'Submittal Log'!O234)</f>
        <v/>
      </c>
      <c r="I233" s="41">
        <f>IF(H233="","",H233-TODAY())</f>
        <v/>
      </c>
      <c r="J233" s="40">
        <f>IF('Submittal Log'!P234="","",'Submittal Log'!P234)</f>
        <v/>
      </c>
      <c r="K233" s="40">
        <f>IF('Submittal Log'!Q234="","",'Submittal Log'!Q234)</f>
        <v/>
      </c>
      <c r="L233" s="38">
        <f>IF('Submittal Log'!U234="","",'Submittal Log'!U234)</f>
        <v/>
      </c>
    </row>
    <row r="234">
      <c r="A234" s="38">
        <f>IF('Submittal Log'!A235="","",'Submittal Log'!A235)</f>
        <v/>
      </c>
      <c r="B234" s="38">
        <f>IF('Submittal Log'!C235="","",'Submittal Log'!C235)</f>
        <v/>
      </c>
      <c r="C234" s="38">
        <f>IF('Submittal Log'!G235="","",'Submittal Log'!G235)</f>
        <v/>
      </c>
      <c r="D234" s="38">
        <f>IF('Submittal Log'!J235="","",'Submittal Log'!J235)</f>
        <v/>
      </c>
      <c r="E234" s="39">
        <f>IF('Submittal Log'!L235="","",'Submittal Log'!L235)</f>
        <v/>
      </c>
      <c r="F234" s="39">
        <f>IF('Submittal Log'!M235="","",'Submittal Log'!M235)</f>
        <v/>
      </c>
      <c r="G234" s="40">
        <f>IF('Submittal Log'!N235="","",'Submittal Log'!N235)</f>
        <v/>
      </c>
      <c r="H234" s="40">
        <f>IF('Submittal Log'!O235="","",'Submittal Log'!O235)</f>
        <v/>
      </c>
      <c r="I234" s="41">
        <f>IF(H234="","",H234-TODAY())</f>
        <v/>
      </c>
      <c r="J234" s="40">
        <f>IF('Submittal Log'!P235="","",'Submittal Log'!P235)</f>
        <v/>
      </c>
      <c r="K234" s="40">
        <f>IF('Submittal Log'!Q235="","",'Submittal Log'!Q235)</f>
        <v/>
      </c>
      <c r="L234" s="38">
        <f>IF('Submittal Log'!U235="","",'Submittal Log'!U235)</f>
        <v/>
      </c>
    </row>
    <row r="235">
      <c r="A235" s="38">
        <f>IF('Submittal Log'!A236="","",'Submittal Log'!A236)</f>
        <v/>
      </c>
      <c r="B235" s="38">
        <f>IF('Submittal Log'!C236="","",'Submittal Log'!C236)</f>
        <v/>
      </c>
      <c r="C235" s="38">
        <f>IF('Submittal Log'!G236="","",'Submittal Log'!G236)</f>
        <v/>
      </c>
      <c r="D235" s="38">
        <f>IF('Submittal Log'!J236="","",'Submittal Log'!J236)</f>
        <v/>
      </c>
      <c r="E235" s="39">
        <f>IF('Submittal Log'!L236="","",'Submittal Log'!L236)</f>
        <v/>
      </c>
      <c r="F235" s="39">
        <f>IF('Submittal Log'!M236="","",'Submittal Log'!M236)</f>
        <v/>
      </c>
      <c r="G235" s="40">
        <f>IF('Submittal Log'!N236="","",'Submittal Log'!N236)</f>
        <v/>
      </c>
      <c r="H235" s="40">
        <f>IF('Submittal Log'!O236="","",'Submittal Log'!O236)</f>
        <v/>
      </c>
      <c r="I235" s="41">
        <f>IF(H235="","",H235-TODAY())</f>
        <v/>
      </c>
      <c r="J235" s="40">
        <f>IF('Submittal Log'!P236="","",'Submittal Log'!P236)</f>
        <v/>
      </c>
      <c r="K235" s="40">
        <f>IF('Submittal Log'!Q236="","",'Submittal Log'!Q236)</f>
        <v/>
      </c>
      <c r="L235" s="38">
        <f>IF('Submittal Log'!U236="","",'Submittal Log'!U236)</f>
        <v/>
      </c>
    </row>
    <row r="236">
      <c r="A236" s="38">
        <f>IF('Submittal Log'!A237="","",'Submittal Log'!A237)</f>
        <v/>
      </c>
      <c r="B236" s="38">
        <f>IF('Submittal Log'!C237="","",'Submittal Log'!C237)</f>
        <v/>
      </c>
      <c r="C236" s="38">
        <f>IF('Submittal Log'!G237="","",'Submittal Log'!G237)</f>
        <v/>
      </c>
      <c r="D236" s="38">
        <f>IF('Submittal Log'!J237="","",'Submittal Log'!J237)</f>
        <v/>
      </c>
      <c r="E236" s="39">
        <f>IF('Submittal Log'!L237="","",'Submittal Log'!L237)</f>
        <v/>
      </c>
      <c r="F236" s="39">
        <f>IF('Submittal Log'!M237="","",'Submittal Log'!M237)</f>
        <v/>
      </c>
      <c r="G236" s="40">
        <f>IF('Submittal Log'!N237="","",'Submittal Log'!N237)</f>
        <v/>
      </c>
      <c r="H236" s="40">
        <f>IF('Submittal Log'!O237="","",'Submittal Log'!O237)</f>
        <v/>
      </c>
      <c r="I236" s="41">
        <f>IF(H236="","",H236-TODAY())</f>
        <v/>
      </c>
      <c r="J236" s="40">
        <f>IF('Submittal Log'!P237="","",'Submittal Log'!P237)</f>
        <v/>
      </c>
      <c r="K236" s="40">
        <f>IF('Submittal Log'!Q237="","",'Submittal Log'!Q237)</f>
        <v/>
      </c>
      <c r="L236" s="38">
        <f>IF('Submittal Log'!U237="","",'Submittal Log'!U237)</f>
        <v/>
      </c>
    </row>
    <row r="237">
      <c r="A237" s="38">
        <f>IF('Submittal Log'!A238="","",'Submittal Log'!A238)</f>
        <v/>
      </c>
      <c r="B237" s="38">
        <f>IF('Submittal Log'!C238="","",'Submittal Log'!C238)</f>
        <v/>
      </c>
      <c r="C237" s="38">
        <f>IF('Submittal Log'!G238="","",'Submittal Log'!G238)</f>
        <v/>
      </c>
      <c r="D237" s="38">
        <f>IF('Submittal Log'!J238="","",'Submittal Log'!J238)</f>
        <v/>
      </c>
      <c r="E237" s="39">
        <f>IF('Submittal Log'!L238="","",'Submittal Log'!L238)</f>
        <v/>
      </c>
      <c r="F237" s="39">
        <f>IF('Submittal Log'!M238="","",'Submittal Log'!M238)</f>
        <v/>
      </c>
      <c r="G237" s="40">
        <f>IF('Submittal Log'!N238="","",'Submittal Log'!N238)</f>
        <v/>
      </c>
      <c r="H237" s="40">
        <f>IF('Submittal Log'!O238="","",'Submittal Log'!O238)</f>
        <v/>
      </c>
      <c r="I237" s="41">
        <f>IF(H237="","",H237-TODAY())</f>
        <v/>
      </c>
      <c r="J237" s="40">
        <f>IF('Submittal Log'!P238="","",'Submittal Log'!P238)</f>
        <v/>
      </c>
      <c r="K237" s="40">
        <f>IF('Submittal Log'!Q238="","",'Submittal Log'!Q238)</f>
        <v/>
      </c>
      <c r="L237" s="38">
        <f>IF('Submittal Log'!U238="","",'Submittal Log'!U238)</f>
        <v/>
      </c>
    </row>
    <row r="238">
      <c r="A238" s="38">
        <f>IF('Submittal Log'!A239="","",'Submittal Log'!A239)</f>
        <v/>
      </c>
      <c r="B238" s="38">
        <f>IF('Submittal Log'!C239="","",'Submittal Log'!C239)</f>
        <v/>
      </c>
      <c r="C238" s="38">
        <f>IF('Submittal Log'!G239="","",'Submittal Log'!G239)</f>
        <v/>
      </c>
      <c r="D238" s="38">
        <f>IF('Submittal Log'!J239="","",'Submittal Log'!J239)</f>
        <v/>
      </c>
      <c r="E238" s="39">
        <f>IF('Submittal Log'!L239="","",'Submittal Log'!L239)</f>
        <v/>
      </c>
      <c r="F238" s="39">
        <f>IF('Submittal Log'!M239="","",'Submittal Log'!M239)</f>
        <v/>
      </c>
      <c r="G238" s="40">
        <f>IF('Submittal Log'!N239="","",'Submittal Log'!N239)</f>
        <v/>
      </c>
      <c r="H238" s="40">
        <f>IF('Submittal Log'!O239="","",'Submittal Log'!O239)</f>
        <v/>
      </c>
      <c r="I238" s="41">
        <f>IF(H238="","",H238-TODAY())</f>
        <v/>
      </c>
      <c r="J238" s="40">
        <f>IF('Submittal Log'!P239="","",'Submittal Log'!P239)</f>
        <v/>
      </c>
      <c r="K238" s="40">
        <f>IF('Submittal Log'!Q239="","",'Submittal Log'!Q239)</f>
        <v/>
      </c>
      <c r="L238" s="38">
        <f>IF('Submittal Log'!U239="","",'Submittal Log'!U239)</f>
        <v/>
      </c>
    </row>
    <row r="239">
      <c r="A239" s="38">
        <f>IF('Submittal Log'!A240="","",'Submittal Log'!A240)</f>
        <v/>
      </c>
      <c r="B239" s="38">
        <f>IF('Submittal Log'!C240="","",'Submittal Log'!C240)</f>
        <v/>
      </c>
      <c r="C239" s="38">
        <f>IF('Submittal Log'!G240="","",'Submittal Log'!G240)</f>
        <v/>
      </c>
      <c r="D239" s="38">
        <f>IF('Submittal Log'!J240="","",'Submittal Log'!J240)</f>
        <v/>
      </c>
      <c r="E239" s="39">
        <f>IF('Submittal Log'!L240="","",'Submittal Log'!L240)</f>
        <v/>
      </c>
      <c r="F239" s="39">
        <f>IF('Submittal Log'!M240="","",'Submittal Log'!M240)</f>
        <v/>
      </c>
      <c r="G239" s="40">
        <f>IF('Submittal Log'!N240="","",'Submittal Log'!N240)</f>
        <v/>
      </c>
      <c r="H239" s="40">
        <f>IF('Submittal Log'!O240="","",'Submittal Log'!O240)</f>
        <v/>
      </c>
      <c r="I239" s="41">
        <f>IF(H239="","",H239-TODAY())</f>
        <v/>
      </c>
      <c r="J239" s="40">
        <f>IF('Submittal Log'!P240="","",'Submittal Log'!P240)</f>
        <v/>
      </c>
      <c r="K239" s="40">
        <f>IF('Submittal Log'!Q240="","",'Submittal Log'!Q240)</f>
        <v/>
      </c>
      <c r="L239" s="38">
        <f>IF('Submittal Log'!U240="","",'Submittal Log'!U240)</f>
        <v/>
      </c>
    </row>
    <row r="240">
      <c r="A240" s="38">
        <f>IF('Submittal Log'!A241="","",'Submittal Log'!A241)</f>
        <v/>
      </c>
      <c r="B240" s="38">
        <f>IF('Submittal Log'!C241="","",'Submittal Log'!C241)</f>
        <v/>
      </c>
      <c r="C240" s="38">
        <f>IF('Submittal Log'!G241="","",'Submittal Log'!G241)</f>
        <v/>
      </c>
      <c r="D240" s="38">
        <f>IF('Submittal Log'!J241="","",'Submittal Log'!J241)</f>
        <v/>
      </c>
      <c r="E240" s="39">
        <f>IF('Submittal Log'!L241="","",'Submittal Log'!L241)</f>
        <v/>
      </c>
      <c r="F240" s="39">
        <f>IF('Submittal Log'!M241="","",'Submittal Log'!M241)</f>
        <v/>
      </c>
      <c r="G240" s="40">
        <f>IF('Submittal Log'!N241="","",'Submittal Log'!N241)</f>
        <v/>
      </c>
      <c r="H240" s="40">
        <f>IF('Submittal Log'!O241="","",'Submittal Log'!O241)</f>
        <v/>
      </c>
      <c r="I240" s="41">
        <f>IF(H240="","",H240-TODAY())</f>
        <v/>
      </c>
      <c r="J240" s="40">
        <f>IF('Submittal Log'!P241="","",'Submittal Log'!P241)</f>
        <v/>
      </c>
      <c r="K240" s="40">
        <f>IF('Submittal Log'!Q241="","",'Submittal Log'!Q241)</f>
        <v/>
      </c>
      <c r="L240" s="38">
        <f>IF('Submittal Log'!U241="","",'Submittal Log'!U241)</f>
        <v/>
      </c>
    </row>
    <row r="241">
      <c r="A241" s="38">
        <f>IF('Submittal Log'!A242="","",'Submittal Log'!A242)</f>
        <v/>
      </c>
      <c r="B241" s="38">
        <f>IF('Submittal Log'!C242="","",'Submittal Log'!C242)</f>
        <v/>
      </c>
      <c r="C241" s="38">
        <f>IF('Submittal Log'!G242="","",'Submittal Log'!G242)</f>
        <v/>
      </c>
      <c r="D241" s="38">
        <f>IF('Submittal Log'!J242="","",'Submittal Log'!J242)</f>
        <v/>
      </c>
      <c r="E241" s="39">
        <f>IF('Submittal Log'!L242="","",'Submittal Log'!L242)</f>
        <v/>
      </c>
      <c r="F241" s="39">
        <f>IF('Submittal Log'!M242="","",'Submittal Log'!M242)</f>
        <v/>
      </c>
      <c r="G241" s="40">
        <f>IF('Submittal Log'!N242="","",'Submittal Log'!N242)</f>
        <v/>
      </c>
      <c r="H241" s="40">
        <f>IF('Submittal Log'!O242="","",'Submittal Log'!O242)</f>
        <v/>
      </c>
      <c r="I241" s="41">
        <f>IF(H241="","",H241-TODAY())</f>
        <v/>
      </c>
      <c r="J241" s="40">
        <f>IF('Submittal Log'!P242="","",'Submittal Log'!P242)</f>
        <v/>
      </c>
      <c r="K241" s="40">
        <f>IF('Submittal Log'!Q242="","",'Submittal Log'!Q242)</f>
        <v/>
      </c>
      <c r="L241" s="38">
        <f>IF('Submittal Log'!U242="","",'Submittal Log'!U242)</f>
        <v/>
      </c>
    </row>
    <row r="242">
      <c r="A242" s="38">
        <f>IF('Submittal Log'!A243="","",'Submittal Log'!A243)</f>
        <v/>
      </c>
      <c r="B242" s="38">
        <f>IF('Submittal Log'!C243="","",'Submittal Log'!C243)</f>
        <v/>
      </c>
      <c r="C242" s="38">
        <f>IF('Submittal Log'!G243="","",'Submittal Log'!G243)</f>
        <v/>
      </c>
      <c r="D242" s="38">
        <f>IF('Submittal Log'!J243="","",'Submittal Log'!J243)</f>
        <v/>
      </c>
      <c r="E242" s="39">
        <f>IF('Submittal Log'!L243="","",'Submittal Log'!L243)</f>
        <v/>
      </c>
      <c r="F242" s="39">
        <f>IF('Submittal Log'!M243="","",'Submittal Log'!M243)</f>
        <v/>
      </c>
      <c r="G242" s="40">
        <f>IF('Submittal Log'!N243="","",'Submittal Log'!N243)</f>
        <v/>
      </c>
      <c r="H242" s="40">
        <f>IF('Submittal Log'!O243="","",'Submittal Log'!O243)</f>
        <v/>
      </c>
      <c r="I242" s="41">
        <f>IF(H242="","",H242-TODAY())</f>
        <v/>
      </c>
      <c r="J242" s="40">
        <f>IF('Submittal Log'!P243="","",'Submittal Log'!P243)</f>
        <v/>
      </c>
      <c r="K242" s="40">
        <f>IF('Submittal Log'!Q243="","",'Submittal Log'!Q243)</f>
        <v/>
      </c>
      <c r="L242" s="38">
        <f>IF('Submittal Log'!U243="","",'Submittal Log'!U243)</f>
        <v/>
      </c>
    </row>
    <row r="243">
      <c r="A243" s="38">
        <f>IF('Submittal Log'!A244="","",'Submittal Log'!A244)</f>
        <v/>
      </c>
      <c r="B243" s="38">
        <f>IF('Submittal Log'!C244="","",'Submittal Log'!C244)</f>
        <v/>
      </c>
      <c r="C243" s="38">
        <f>IF('Submittal Log'!G244="","",'Submittal Log'!G244)</f>
        <v/>
      </c>
      <c r="D243" s="38">
        <f>IF('Submittal Log'!J244="","",'Submittal Log'!J244)</f>
        <v/>
      </c>
      <c r="E243" s="39">
        <f>IF('Submittal Log'!L244="","",'Submittal Log'!L244)</f>
        <v/>
      </c>
      <c r="F243" s="39">
        <f>IF('Submittal Log'!M244="","",'Submittal Log'!M244)</f>
        <v/>
      </c>
      <c r="G243" s="40">
        <f>IF('Submittal Log'!N244="","",'Submittal Log'!N244)</f>
        <v/>
      </c>
      <c r="H243" s="40">
        <f>IF('Submittal Log'!O244="","",'Submittal Log'!O244)</f>
        <v/>
      </c>
      <c r="I243" s="41">
        <f>IF(H243="","",H243-TODAY())</f>
        <v/>
      </c>
      <c r="J243" s="40">
        <f>IF('Submittal Log'!P244="","",'Submittal Log'!P244)</f>
        <v/>
      </c>
      <c r="K243" s="40">
        <f>IF('Submittal Log'!Q244="","",'Submittal Log'!Q244)</f>
        <v/>
      </c>
      <c r="L243" s="38">
        <f>IF('Submittal Log'!U244="","",'Submittal Log'!U244)</f>
        <v/>
      </c>
    </row>
    <row r="244">
      <c r="A244" s="38">
        <f>IF('Submittal Log'!A245="","",'Submittal Log'!A245)</f>
        <v/>
      </c>
      <c r="B244" s="38">
        <f>IF('Submittal Log'!C245="","",'Submittal Log'!C245)</f>
        <v/>
      </c>
      <c r="C244" s="38">
        <f>IF('Submittal Log'!G245="","",'Submittal Log'!G245)</f>
        <v/>
      </c>
      <c r="D244" s="38">
        <f>IF('Submittal Log'!J245="","",'Submittal Log'!J245)</f>
        <v/>
      </c>
      <c r="E244" s="39">
        <f>IF('Submittal Log'!L245="","",'Submittal Log'!L245)</f>
        <v/>
      </c>
      <c r="F244" s="39">
        <f>IF('Submittal Log'!M245="","",'Submittal Log'!M245)</f>
        <v/>
      </c>
      <c r="G244" s="40">
        <f>IF('Submittal Log'!N245="","",'Submittal Log'!N245)</f>
        <v/>
      </c>
      <c r="H244" s="40">
        <f>IF('Submittal Log'!O245="","",'Submittal Log'!O245)</f>
        <v/>
      </c>
      <c r="I244" s="41">
        <f>IF(H244="","",H244-TODAY())</f>
        <v/>
      </c>
      <c r="J244" s="40">
        <f>IF('Submittal Log'!P245="","",'Submittal Log'!P245)</f>
        <v/>
      </c>
      <c r="K244" s="40">
        <f>IF('Submittal Log'!Q245="","",'Submittal Log'!Q245)</f>
        <v/>
      </c>
      <c r="L244" s="38">
        <f>IF('Submittal Log'!U245="","",'Submittal Log'!U245)</f>
        <v/>
      </c>
    </row>
    <row r="245">
      <c r="A245" s="38">
        <f>IF('Submittal Log'!A246="","",'Submittal Log'!A246)</f>
        <v/>
      </c>
      <c r="B245" s="38">
        <f>IF('Submittal Log'!C246="","",'Submittal Log'!C246)</f>
        <v/>
      </c>
      <c r="C245" s="38">
        <f>IF('Submittal Log'!G246="","",'Submittal Log'!G246)</f>
        <v/>
      </c>
      <c r="D245" s="38">
        <f>IF('Submittal Log'!J246="","",'Submittal Log'!J246)</f>
        <v/>
      </c>
      <c r="E245" s="39">
        <f>IF('Submittal Log'!L246="","",'Submittal Log'!L246)</f>
        <v/>
      </c>
      <c r="F245" s="39">
        <f>IF('Submittal Log'!M246="","",'Submittal Log'!M246)</f>
        <v/>
      </c>
      <c r="G245" s="40">
        <f>IF('Submittal Log'!N246="","",'Submittal Log'!N246)</f>
        <v/>
      </c>
      <c r="H245" s="40">
        <f>IF('Submittal Log'!O246="","",'Submittal Log'!O246)</f>
        <v/>
      </c>
      <c r="I245" s="41">
        <f>IF(H245="","",H245-TODAY())</f>
        <v/>
      </c>
      <c r="J245" s="40">
        <f>IF('Submittal Log'!P246="","",'Submittal Log'!P246)</f>
        <v/>
      </c>
      <c r="K245" s="40">
        <f>IF('Submittal Log'!Q246="","",'Submittal Log'!Q246)</f>
        <v/>
      </c>
      <c r="L245" s="38">
        <f>IF('Submittal Log'!U246="","",'Submittal Log'!U246)</f>
        <v/>
      </c>
    </row>
    <row r="246">
      <c r="A246" s="38">
        <f>IF('Submittal Log'!A247="","",'Submittal Log'!A247)</f>
        <v/>
      </c>
      <c r="B246" s="38">
        <f>IF('Submittal Log'!C247="","",'Submittal Log'!C247)</f>
        <v/>
      </c>
      <c r="C246" s="38">
        <f>IF('Submittal Log'!G247="","",'Submittal Log'!G247)</f>
        <v/>
      </c>
      <c r="D246" s="38">
        <f>IF('Submittal Log'!J247="","",'Submittal Log'!J247)</f>
        <v/>
      </c>
      <c r="E246" s="39">
        <f>IF('Submittal Log'!L247="","",'Submittal Log'!L247)</f>
        <v/>
      </c>
      <c r="F246" s="39">
        <f>IF('Submittal Log'!M247="","",'Submittal Log'!M247)</f>
        <v/>
      </c>
      <c r="G246" s="40">
        <f>IF('Submittal Log'!N247="","",'Submittal Log'!N247)</f>
        <v/>
      </c>
      <c r="H246" s="40">
        <f>IF('Submittal Log'!O247="","",'Submittal Log'!O247)</f>
        <v/>
      </c>
      <c r="I246" s="41">
        <f>IF(H246="","",H246-TODAY())</f>
        <v/>
      </c>
      <c r="J246" s="40">
        <f>IF('Submittal Log'!P247="","",'Submittal Log'!P247)</f>
        <v/>
      </c>
      <c r="K246" s="40">
        <f>IF('Submittal Log'!Q247="","",'Submittal Log'!Q247)</f>
        <v/>
      </c>
      <c r="L246" s="38">
        <f>IF('Submittal Log'!U247="","",'Submittal Log'!U247)</f>
        <v/>
      </c>
    </row>
    <row r="247">
      <c r="A247" s="38">
        <f>IF('Submittal Log'!A248="","",'Submittal Log'!A248)</f>
        <v/>
      </c>
      <c r="B247" s="38">
        <f>IF('Submittal Log'!C248="","",'Submittal Log'!C248)</f>
        <v/>
      </c>
      <c r="C247" s="38">
        <f>IF('Submittal Log'!G248="","",'Submittal Log'!G248)</f>
        <v/>
      </c>
      <c r="D247" s="38">
        <f>IF('Submittal Log'!J248="","",'Submittal Log'!J248)</f>
        <v/>
      </c>
      <c r="E247" s="39">
        <f>IF('Submittal Log'!L248="","",'Submittal Log'!L248)</f>
        <v/>
      </c>
      <c r="F247" s="39">
        <f>IF('Submittal Log'!M248="","",'Submittal Log'!M248)</f>
        <v/>
      </c>
      <c r="G247" s="40">
        <f>IF('Submittal Log'!N248="","",'Submittal Log'!N248)</f>
        <v/>
      </c>
      <c r="H247" s="40">
        <f>IF('Submittal Log'!O248="","",'Submittal Log'!O248)</f>
        <v/>
      </c>
      <c r="I247" s="41">
        <f>IF(H247="","",H247-TODAY())</f>
        <v/>
      </c>
      <c r="J247" s="40">
        <f>IF('Submittal Log'!P248="","",'Submittal Log'!P248)</f>
        <v/>
      </c>
      <c r="K247" s="40">
        <f>IF('Submittal Log'!Q248="","",'Submittal Log'!Q248)</f>
        <v/>
      </c>
      <c r="L247" s="38">
        <f>IF('Submittal Log'!U248="","",'Submittal Log'!U248)</f>
        <v/>
      </c>
    </row>
    <row r="248">
      <c r="A248" s="38">
        <f>IF('Submittal Log'!A249="","",'Submittal Log'!A249)</f>
        <v/>
      </c>
      <c r="B248" s="38">
        <f>IF('Submittal Log'!C249="","",'Submittal Log'!C249)</f>
        <v/>
      </c>
      <c r="C248" s="38">
        <f>IF('Submittal Log'!G249="","",'Submittal Log'!G249)</f>
        <v/>
      </c>
      <c r="D248" s="38">
        <f>IF('Submittal Log'!J249="","",'Submittal Log'!J249)</f>
        <v/>
      </c>
      <c r="E248" s="39">
        <f>IF('Submittal Log'!L249="","",'Submittal Log'!L249)</f>
        <v/>
      </c>
      <c r="F248" s="39">
        <f>IF('Submittal Log'!M249="","",'Submittal Log'!M249)</f>
        <v/>
      </c>
      <c r="G248" s="40">
        <f>IF('Submittal Log'!N249="","",'Submittal Log'!N249)</f>
        <v/>
      </c>
      <c r="H248" s="40">
        <f>IF('Submittal Log'!O249="","",'Submittal Log'!O249)</f>
        <v/>
      </c>
      <c r="I248" s="41">
        <f>IF(H248="","",H248-TODAY())</f>
        <v/>
      </c>
      <c r="J248" s="40">
        <f>IF('Submittal Log'!P249="","",'Submittal Log'!P249)</f>
        <v/>
      </c>
      <c r="K248" s="40">
        <f>IF('Submittal Log'!Q249="","",'Submittal Log'!Q249)</f>
        <v/>
      </c>
      <c r="L248" s="38">
        <f>IF('Submittal Log'!U249="","",'Submittal Log'!U249)</f>
        <v/>
      </c>
    </row>
    <row r="249">
      <c r="A249" s="38">
        <f>IF('Submittal Log'!A250="","",'Submittal Log'!A250)</f>
        <v/>
      </c>
      <c r="B249" s="38">
        <f>IF('Submittal Log'!C250="","",'Submittal Log'!C250)</f>
        <v/>
      </c>
      <c r="C249" s="38">
        <f>IF('Submittal Log'!G250="","",'Submittal Log'!G250)</f>
        <v/>
      </c>
      <c r="D249" s="38">
        <f>IF('Submittal Log'!J250="","",'Submittal Log'!J250)</f>
        <v/>
      </c>
      <c r="E249" s="39">
        <f>IF('Submittal Log'!L250="","",'Submittal Log'!L250)</f>
        <v/>
      </c>
      <c r="F249" s="39">
        <f>IF('Submittal Log'!M250="","",'Submittal Log'!M250)</f>
        <v/>
      </c>
      <c r="G249" s="40">
        <f>IF('Submittal Log'!N250="","",'Submittal Log'!N250)</f>
        <v/>
      </c>
      <c r="H249" s="40">
        <f>IF('Submittal Log'!O250="","",'Submittal Log'!O250)</f>
        <v/>
      </c>
      <c r="I249" s="41">
        <f>IF(H249="","",H249-TODAY())</f>
        <v/>
      </c>
      <c r="J249" s="40">
        <f>IF('Submittal Log'!P250="","",'Submittal Log'!P250)</f>
        <v/>
      </c>
      <c r="K249" s="40">
        <f>IF('Submittal Log'!Q250="","",'Submittal Log'!Q250)</f>
        <v/>
      </c>
      <c r="L249" s="38">
        <f>IF('Submittal Log'!U250="","",'Submittal Log'!U250)</f>
        <v/>
      </c>
    </row>
    <row r="250">
      <c r="A250" s="38">
        <f>IF('Submittal Log'!A251="","",'Submittal Log'!A251)</f>
        <v/>
      </c>
      <c r="B250" s="38">
        <f>IF('Submittal Log'!C251="","",'Submittal Log'!C251)</f>
        <v/>
      </c>
      <c r="C250" s="38">
        <f>IF('Submittal Log'!G251="","",'Submittal Log'!G251)</f>
        <v/>
      </c>
      <c r="D250" s="38">
        <f>IF('Submittal Log'!J251="","",'Submittal Log'!J251)</f>
        <v/>
      </c>
      <c r="E250" s="39">
        <f>IF('Submittal Log'!L251="","",'Submittal Log'!L251)</f>
        <v/>
      </c>
      <c r="F250" s="39">
        <f>IF('Submittal Log'!M251="","",'Submittal Log'!M251)</f>
        <v/>
      </c>
      <c r="G250" s="40">
        <f>IF('Submittal Log'!N251="","",'Submittal Log'!N251)</f>
        <v/>
      </c>
      <c r="H250" s="40">
        <f>IF('Submittal Log'!O251="","",'Submittal Log'!O251)</f>
        <v/>
      </c>
      <c r="I250" s="41">
        <f>IF(H250="","",H250-TODAY())</f>
        <v/>
      </c>
      <c r="J250" s="40">
        <f>IF('Submittal Log'!P251="","",'Submittal Log'!P251)</f>
        <v/>
      </c>
      <c r="K250" s="40">
        <f>IF('Submittal Log'!Q251="","",'Submittal Log'!Q251)</f>
        <v/>
      </c>
      <c r="L250" s="38">
        <f>IF('Submittal Log'!U251="","",'Submittal Log'!U251)</f>
        <v/>
      </c>
    </row>
    <row r="251">
      <c r="A251" s="38">
        <f>IF('Submittal Log'!A252="","",'Submittal Log'!A252)</f>
        <v/>
      </c>
      <c r="B251" s="38">
        <f>IF('Submittal Log'!C252="","",'Submittal Log'!C252)</f>
        <v/>
      </c>
      <c r="C251" s="38">
        <f>IF('Submittal Log'!G252="","",'Submittal Log'!G252)</f>
        <v/>
      </c>
      <c r="D251" s="38">
        <f>IF('Submittal Log'!J252="","",'Submittal Log'!J252)</f>
        <v/>
      </c>
      <c r="E251" s="39">
        <f>IF('Submittal Log'!L252="","",'Submittal Log'!L252)</f>
        <v/>
      </c>
      <c r="F251" s="39">
        <f>IF('Submittal Log'!M252="","",'Submittal Log'!M252)</f>
        <v/>
      </c>
      <c r="G251" s="40">
        <f>IF('Submittal Log'!N252="","",'Submittal Log'!N252)</f>
        <v/>
      </c>
      <c r="H251" s="40">
        <f>IF('Submittal Log'!O252="","",'Submittal Log'!O252)</f>
        <v/>
      </c>
      <c r="I251" s="41">
        <f>IF(H251="","",H251-TODAY())</f>
        <v/>
      </c>
      <c r="J251" s="40">
        <f>IF('Submittal Log'!P252="","",'Submittal Log'!P252)</f>
        <v/>
      </c>
      <c r="K251" s="40">
        <f>IF('Submittal Log'!Q252="","",'Submittal Log'!Q252)</f>
        <v/>
      </c>
      <c r="L251" s="38">
        <f>IF('Submittal Log'!U252="","",'Submittal Log'!U252)</f>
        <v/>
      </c>
    </row>
    <row r="252">
      <c r="A252" s="38">
        <f>IF('Submittal Log'!A253="","",'Submittal Log'!A253)</f>
        <v/>
      </c>
      <c r="B252" s="38">
        <f>IF('Submittal Log'!C253="","",'Submittal Log'!C253)</f>
        <v/>
      </c>
      <c r="C252" s="38">
        <f>IF('Submittal Log'!G253="","",'Submittal Log'!G253)</f>
        <v/>
      </c>
      <c r="D252" s="38">
        <f>IF('Submittal Log'!J253="","",'Submittal Log'!J253)</f>
        <v/>
      </c>
      <c r="E252" s="39">
        <f>IF('Submittal Log'!L253="","",'Submittal Log'!L253)</f>
        <v/>
      </c>
      <c r="F252" s="39">
        <f>IF('Submittal Log'!M253="","",'Submittal Log'!M253)</f>
        <v/>
      </c>
      <c r="G252" s="40">
        <f>IF('Submittal Log'!N253="","",'Submittal Log'!N253)</f>
        <v/>
      </c>
      <c r="H252" s="40">
        <f>IF('Submittal Log'!O253="","",'Submittal Log'!O253)</f>
        <v/>
      </c>
      <c r="I252" s="41">
        <f>IF(H252="","",H252-TODAY())</f>
        <v/>
      </c>
      <c r="J252" s="40">
        <f>IF('Submittal Log'!P253="","",'Submittal Log'!P253)</f>
        <v/>
      </c>
      <c r="K252" s="40">
        <f>IF('Submittal Log'!Q253="","",'Submittal Log'!Q253)</f>
        <v/>
      </c>
      <c r="L252" s="38">
        <f>IF('Submittal Log'!U253="","",'Submittal Log'!U253)</f>
        <v/>
      </c>
    </row>
    <row r="253">
      <c r="A253" s="38">
        <f>IF('Submittal Log'!A254="","",'Submittal Log'!A254)</f>
        <v/>
      </c>
      <c r="B253" s="38">
        <f>IF('Submittal Log'!C254="","",'Submittal Log'!C254)</f>
        <v/>
      </c>
      <c r="C253" s="38">
        <f>IF('Submittal Log'!G254="","",'Submittal Log'!G254)</f>
        <v/>
      </c>
      <c r="D253" s="38">
        <f>IF('Submittal Log'!J254="","",'Submittal Log'!J254)</f>
        <v/>
      </c>
      <c r="E253" s="39">
        <f>IF('Submittal Log'!L254="","",'Submittal Log'!L254)</f>
        <v/>
      </c>
      <c r="F253" s="39">
        <f>IF('Submittal Log'!M254="","",'Submittal Log'!M254)</f>
        <v/>
      </c>
      <c r="G253" s="40">
        <f>IF('Submittal Log'!N254="","",'Submittal Log'!N254)</f>
        <v/>
      </c>
      <c r="H253" s="40">
        <f>IF('Submittal Log'!O254="","",'Submittal Log'!O254)</f>
        <v/>
      </c>
      <c r="I253" s="41">
        <f>IF(H253="","",H253-TODAY())</f>
        <v/>
      </c>
      <c r="J253" s="40">
        <f>IF('Submittal Log'!P254="","",'Submittal Log'!P254)</f>
        <v/>
      </c>
      <c r="K253" s="40">
        <f>IF('Submittal Log'!Q254="","",'Submittal Log'!Q254)</f>
        <v/>
      </c>
      <c r="L253" s="38">
        <f>IF('Submittal Log'!U254="","",'Submittal Log'!U254)</f>
        <v/>
      </c>
    </row>
    <row r="254">
      <c r="A254" s="38">
        <f>IF('Submittal Log'!A255="","",'Submittal Log'!A255)</f>
        <v/>
      </c>
      <c r="B254" s="38">
        <f>IF('Submittal Log'!C255="","",'Submittal Log'!C255)</f>
        <v/>
      </c>
      <c r="C254" s="38">
        <f>IF('Submittal Log'!G255="","",'Submittal Log'!G255)</f>
        <v/>
      </c>
      <c r="D254" s="38">
        <f>IF('Submittal Log'!J255="","",'Submittal Log'!J255)</f>
        <v/>
      </c>
      <c r="E254" s="39">
        <f>IF('Submittal Log'!L255="","",'Submittal Log'!L255)</f>
        <v/>
      </c>
      <c r="F254" s="39">
        <f>IF('Submittal Log'!M255="","",'Submittal Log'!M255)</f>
        <v/>
      </c>
      <c r="G254" s="40">
        <f>IF('Submittal Log'!N255="","",'Submittal Log'!N255)</f>
        <v/>
      </c>
      <c r="H254" s="40">
        <f>IF('Submittal Log'!O255="","",'Submittal Log'!O255)</f>
        <v/>
      </c>
      <c r="I254" s="41">
        <f>IF(H254="","",H254-TODAY())</f>
        <v/>
      </c>
      <c r="J254" s="40">
        <f>IF('Submittal Log'!P255="","",'Submittal Log'!P255)</f>
        <v/>
      </c>
      <c r="K254" s="40">
        <f>IF('Submittal Log'!Q255="","",'Submittal Log'!Q255)</f>
        <v/>
      </c>
      <c r="L254" s="38">
        <f>IF('Submittal Log'!U255="","",'Submittal Log'!U255)</f>
        <v/>
      </c>
    </row>
    <row r="255">
      <c r="A255" s="38">
        <f>IF('Submittal Log'!A256="","",'Submittal Log'!A256)</f>
        <v/>
      </c>
      <c r="B255" s="38">
        <f>IF('Submittal Log'!C256="","",'Submittal Log'!C256)</f>
        <v/>
      </c>
      <c r="C255" s="38">
        <f>IF('Submittal Log'!G256="","",'Submittal Log'!G256)</f>
        <v/>
      </c>
      <c r="D255" s="38">
        <f>IF('Submittal Log'!J256="","",'Submittal Log'!J256)</f>
        <v/>
      </c>
      <c r="E255" s="39">
        <f>IF('Submittal Log'!L256="","",'Submittal Log'!L256)</f>
        <v/>
      </c>
      <c r="F255" s="39">
        <f>IF('Submittal Log'!M256="","",'Submittal Log'!M256)</f>
        <v/>
      </c>
      <c r="G255" s="40">
        <f>IF('Submittal Log'!N256="","",'Submittal Log'!N256)</f>
        <v/>
      </c>
      <c r="H255" s="40">
        <f>IF('Submittal Log'!O256="","",'Submittal Log'!O256)</f>
        <v/>
      </c>
      <c r="I255" s="41">
        <f>IF(H255="","",H255-TODAY())</f>
        <v/>
      </c>
      <c r="J255" s="40">
        <f>IF('Submittal Log'!P256="","",'Submittal Log'!P256)</f>
        <v/>
      </c>
      <c r="K255" s="40">
        <f>IF('Submittal Log'!Q256="","",'Submittal Log'!Q256)</f>
        <v/>
      </c>
      <c r="L255" s="38">
        <f>IF('Submittal Log'!U256="","",'Submittal Log'!U256)</f>
        <v/>
      </c>
    </row>
    <row r="256">
      <c r="A256" s="38">
        <f>IF('Submittal Log'!A257="","",'Submittal Log'!A257)</f>
        <v/>
      </c>
      <c r="B256" s="38">
        <f>IF('Submittal Log'!C257="","",'Submittal Log'!C257)</f>
        <v/>
      </c>
      <c r="C256" s="38">
        <f>IF('Submittal Log'!G257="","",'Submittal Log'!G257)</f>
        <v/>
      </c>
      <c r="D256" s="38">
        <f>IF('Submittal Log'!J257="","",'Submittal Log'!J257)</f>
        <v/>
      </c>
      <c r="E256" s="39">
        <f>IF('Submittal Log'!L257="","",'Submittal Log'!L257)</f>
        <v/>
      </c>
      <c r="F256" s="39">
        <f>IF('Submittal Log'!M257="","",'Submittal Log'!M257)</f>
        <v/>
      </c>
      <c r="G256" s="40">
        <f>IF('Submittal Log'!N257="","",'Submittal Log'!N257)</f>
        <v/>
      </c>
      <c r="H256" s="40">
        <f>IF('Submittal Log'!O257="","",'Submittal Log'!O257)</f>
        <v/>
      </c>
      <c r="I256" s="41">
        <f>IF(H256="","",H256-TODAY())</f>
        <v/>
      </c>
      <c r="J256" s="40">
        <f>IF('Submittal Log'!P257="","",'Submittal Log'!P257)</f>
        <v/>
      </c>
      <c r="K256" s="40">
        <f>IF('Submittal Log'!Q257="","",'Submittal Log'!Q257)</f>
        <v/>
      </c>
      <c r="L256" s="38">
        <f>IF('Submittal Log'!U257="","",'Submittal Log'!U257)</f>
        <v/>
      </c>
    </row>
    <row r="257">
      <c r="A257" s="38">
        <f>IF('Submittal Log'!A258="","",'Submittal Log'!A258)</f>
        <v/>
      </c>
      <c r="B257" s="38">
        <f>IF('Submittal Log'!C258="","",'Submittal Log'!C258)</f>
        <v/>
      </c>
      <c r="C257" s="38">
        <f>IF('Submittal Log'!G258="","",'Submittal Log'!G258)</f>
        <v/>
      </c>
      <c r="D257" s="38">
        <f>IF('Submittal Log'!J258="","",'Submittal Log'!J258)</f>
        <v/>
      </c>
      <c r="E257" s="39">
        <f>IF('Submittal Log'!L258="","",'Submittal Log'!L258)</f>
        <v/>
      </c>
      <c r="F257" s="39">
        <f>IF('Submittal Log'!M258="","",'Submittal Log'!M258)</f>
        <v/>
      </c>
      <c r="G257" s="40">
        <f>IF('Submittal Log'!N258="","",'Submittal Log'!N258)</f>
        <v/>
      </c>
      <c r="H257" s="40">
        <f>IF('Submittal Log'!O258="","",'Submittal Log'!O258)</f>
        <v/>
      </c>
      <c r="I257" s="41">
        <f>IF(H257="","",H257-TODAY())</f>
        <v/>
      </c>
      <c r="J257" s="40">
        <f>IF('Submittal Log'!P258="","",'Submittal Log'!P258)</f>
        <v/>
      </c>
      <c r="K257" s="40">
        <f>IF('Submittal Log'!Q258="","",'Submittal Log'!Q258)</f>
        <v/>
      </c>
      <c r="L257" s="38">
        <f>IF('Submittal Log'!U258="","",'Submittal Log'!U258)</f>
        <v/>
      </c>
    </row>
    <row r="258">
      <c r="A258" s="38">
        <f>IF('Submittal Log'!A259="","",'Submittal Log'!A259)</f>
        <v/>
      </c>
      <c r="B258" s="38">
        <f>IF('Submittal Log'!C259="","",'Submittal Log'!C259)</f>
        <v/>
      </c>
      <c r="C258" s="38">
        <f>IF('Submittal Log'!G259="","",'Submittal Log'!G259)</f>
        <v/>
      </c>
      <c r="D258" s="38">
        <f>IF('Submittal Log'!J259="","",'Submittal Log'!J259)</f>
        <v/>
      </c>
      <c r="E258" s="39">
        <f>IF('Submittal Log'!L259="","",'Submittal Log'!L259)</f>
        <v/>
      </c>
      <c r="F258" s="39">
        <f>IF('Submittal Log'!M259="","",'Submittal Log'!M259)</f>
        <v/>
      </c>
      <c r="G258" s="40">
        <f>IF('Submittal Log'!N259="","",'Submittal Log'!N259)</f>
        <v/>
      </c>
      <c r="H258" s="40">
        <f>IF('Submittal Log'!O259="","",'Submittal Log'!O259)</f>
        <v/>
      </c>
      <c r="I258" s="41">
        <f>IF(H258="","",H258-TODAY())</f>
        <v/>
      </c>
      <c r="J258" s="40">
        <f>IF('Submittal Log'!P259="","",'Submittal Log'!P259)</f>
        <v/>
      </c>
      <c r="K258" s="40">
        <f>IF('Submittal Log'!Q259="","",'Submittal Log'!Q259)</f>
        <v/>
      </c>
      <c r="L258" s="38">
        <f>IF('Submittal Log'!U259="","",'Submittal Log'!U259)</f>
        <v/>
      </c>
    </row>
    <row r="259">
      <c r="A259" s="38">
        <f>IF('Submittal Log'!A260="","",'Submittal Log'!A260)</f>
        <v/>
      </c>
      <c r="B259" s="38">
        <f>IF('Submittal Log'!C260="","",'Submittal Log'!C260)</f>
        <v/>
      </c>
      <c r="C259" s="38">
        <f>IF('Submittal Log'!G260="","",'Submittal Log'!G260)</f>
        <v/>
      </c>
      <c r="D259" s="38">
        <f>IF('Submittal Log'!J260="","",'Submittal Log'!J260)</f>
        <v/>
      </c>
      <c r="E259" s="39">
        <f>IF('Submittal Log'!L260="","",'Submittal Log'!L260)</f>
        <v/>
      </c>
      <c r="F259" s="39">
        <f>IF('Submittal Log'!M260="","",'Submittal Log'!M260)</f>
        <v/>
      </c>
      <c r="G259" s="40">
        <f>IF('Submittal Log'!N260="","",'Submittal Log'!N260)</f>
        <v/>
      </c>
      <c r="H259" s="40">
        <f>IF('Submittal Log'!O260="","",'Submittal Log'!O260)</f>
        <v/>
      </c>
      <c r="I259" s="41">
        <f>IF(H259="","",H259-TODAY())</f>
        <v/>
      </c>
      <c r="J259" s="40">
        <f>IF('Submittal Log'!P260="","",'Submittal Log'!P260)</f>
        <v/>
      </c>
      <c r="K259" s="40">
        <f>IF('Submittal Log'!Q260="","",'Submittal Log'!Q260)</f>
        <v/>
      </c>
      <c r="L259" s="38">
        <f>IF('Submittal Log'!U260="","",'Submittal Log'!U260)</f>
        <v/>
      </c>
    </row>
    <row r="260">
      <c r="A260" s="38">
        <f>IF('Submittal Log'!A261="","",'Submittal Log'!A261)</f>
        <v/>
      </c>
      <c r="B260" s="38">
        <f>IF('Submittal Log'!C261="","",'Submittal Log'!C261)</f>
        <v/>
      </c>
      <c r="C260" s="38">
        <f>IF('Submittal Log'!G261="","",'Submittal Log'!G261)</f>
        <v/>
      </c>
      <c r="D260" s="38">
        <f>IF('Submittal Log'!J261="","",'Submittal Log'!J261)</f>
        <v/>
      </c>
      <c r="E260" s="39">
        <f>IF('Submittal Log'!L261="","",'Submittal Log'!L261)</f>
        <v/>
      </c>
      <c r="F260" s="39">
        <f>IF('Submittal Log'!M261="","",'Submittal Log'!M261)</f>
        <v/>
      </c>
      <c r="G260" s="40">
        <f>IF('Submittal Log'!N261="","",'Submittal Log'!N261)</f>
        <v/>
      </c>
      <c r="H260" s="40">
        <f>IF('Submittal Log'!O261="","",'Submittal Log'!O261)</f>
        <v/>
      </c>
      <c r="I260" s="41">
        <f>IF(H260="","",H260-TODAY())</f>
        <v/>
      </c>
      <c r="J260" s="40">
        <f>IF('Submittal Log'!P261="","",'Submittal Log'!P261)</f>
        <v/>
      </c>
      <c r="K260" s="40">
        <f>IF('Submittal Log'!Q261="","",'Submittal Log'!Q261)</f>
        <v/>
      </c>
      <c r="L260" s="38">
        <f>IF('Submittal Log'!U261="","",'Submittal Log'!U261)</f>
        <v/>
      </c>
    </row>
    <row r="261">
      <c r="A261" s="38">
        <f>IF('Submittal Log'!A262="","",'Submittal Log'!A262)</f>
        <v/>
      </c>
      <c r="B261" s="38">
        <f>IF('Submittal Log'!C262="","",'Submittal Log'!C262)</f>
        <v/>
      </c>
      <c r="C261" s="38">
        <f>IF('Submittal Log'!G262="","",'Submittal Log'!G262)</f>
        <v/>
      </c>
      <c r="D261" s="38">
        <f>IF('Submittal Log'!J262="","",'Submittal Log'!J262)</f>
        <v/>
      </c>
      <c r="E261" s="39">
        <f>IF('Submittal Log'!L262="","",'Submittal Log'!L262)</f>
        <v/>
      </c>
      <c r="F261" s="39">
        <f>IF('Submittal Log'!M262="","",'Submittal Log'!M262)</f>
        <v/>
      </c>
      <c r="G261" s="40">
        <f>IF('Submittal Log'!N262="","",'Submittal Log'!N262)</f>
        <v/>
      </c>
      <c r="H261" s="40">
        <f>IF('Submittal Log'!O262="","",'Submittal Log'!O262)</f>
        <v/>
      </c>
      <c r="I261" s="41">
        <f>IF(H261="","",H261-TODAY())</f>
        <v/>
      </c>
      <c r="J261" s="40">
        <f>IF('Submittal Log'!P262="","",'Submittal Log'!P262)</f>
        <v/>
      </c>
      <c r="K261" s="40">
        <f>IF('Submittal Log'!Q262="","",'Submittal Log'!Q262)</f>
        <v/>
      </c>
      <c r="L261" s="38">
        <f>IF('Submittal Log'!U262="","",'Submittal Log'!U262)</f>
        <v/>
      </c>
    </row>
    <row r="262">
      <c r="A262" s="38">
        <f>IF('Submittal Log'!A263="","",'Submittal Log'!A263)</f>
        <v/>
      </c>
      <c r="B262" s="38">
        <f>IF('Submittal Log'!C263="","",'Submittal Log'!C263)</f>
        <v/>
      </c>
      <c r="C262" s="38">
        <f>IF('Submittal Log'!G263="","",'Submittal Log'!G263)</f>
        <v/>
      </c>
      <c r="D262" s="38">
        <f>IF('Submittal Log'!J263="","",'Submittal Log'!J263)</f>
        <v/>
      </c>
      <c r="E262" s="39">
        <f>IF('Submittal Log'!L263="","",'Submittal Log'!L263)</f>
        <v/>
      </c>
      <c r="F262" s="39">
        <f>IF('Submittal Log'!M263="","",'Submittal Log'!M263)</f>
        <v/>
      </c>
      <c r="G262" s="40">
        <f>IF('Submittal Log'!N263="","",'Submittal Log'!N263)</f>
        <v/>
      </c>
      <c r="H262" s="40">
        <f>IF('Submittal Log'!O263="","",'Submittal Log'!O263)</f>
        <v/>
      </c>
      <c r="I262" s="41">
        <f>IF(H262="","",H262-TODAY())</f>
        <v/>
      </c>
      <c r="J262" s="40">
        <f>IF('Submittal Log'!P263="","",'Submittal Log'!P263)</f>
        <v/>
      </c>
      <c r="K262" s="40">
        <f>IF('Submittal Log'!Q263="","",'Submittal Log'!Q263)</f>
        <v/>
      </c>
      <c r="L262" s="38">
        <f>IF('Submittal Log'!U263="","",'Submittal Log'!U263)</f>
        <v/>
      </c>
    </row>
    <row r="263">
      <c r="A263" s="38">
        <f>IF('Submittal Log'!A264="","",'Submittal Log'!A264)</f>
        <v/>
      </c>
      <c r="B263" s="38">
        <f>IF('Submittal Log'!C264="","",'Submittal Log'!C264)</f>
        <v/>
      </c>
      <c r="C263" s="38">
        <f>IF('Submittal Log'!G264="","",'Submittal Log'!G264)</f>
        <v/>
      </c>
      <c r="D263" s="38">
        <f>IF('Submittal Log'!J264="","",'Submittal Log'!J264)</f>
        <v/>
      </c>
      <c r="E263" s="39">
        <f>IF('Submittal Log'!L264="","",'Submittal Log'!L264)</f>
        <v/>
      </c>
      <c r="F263" s="39">
        <f>IF('Submittal Log'!M264="","",'Submittal Log'!M264)</f>
        <v/>
      </c>
      <c r="G263" s="40">
        <f>IF('Submittal Log'!N264="","",'Submittal Log'!N264)</f>
        <v/>
      </c>
      <c r="H263" s="40">
        <f>IF('Submittal Log'!O264="","",'Submittal Log'!O264)</f>
        <v/>
      </c>
      <c r="I263" s="41">
        <f>IF(H263="","",H263-TODAY())</f>
        <v/>
      </c>
      <c r="J263" s="40">
        <f>IF('Submittal Log'!P264="","",'Submittal Log'!P264)</f>
        <v/>
      </c>
      <c r="K263" s="40">
        <f>IF('Submittal Log'!Q264="","",'Submittal Log'!Q264)</f>
        <v/>
      </c>
      <c r="L263" s="38">
        <f>IF('Submittal Log'!U264="","",'Submittal Log'!U264)</f>
        <v/>
      </c>
    </row>
    <row r="264">
      <c r="A264" s="38">
        <f>IF('Submittal Log'!A265="","",'Submittal Log'!A265)</f>
        <v/>
      </c>
      <c r="B264" s="38">
        <f>IF('Submittal Log'!C265="","",'Submittal Log'!C265)</f>
        <v/>
      </c>
      <c r="C264" s="38">
        <f>IF('Submittal Log'!G265="","",'Submittal Log'!G265)</f>
        <v/>
      </c>
      <c r="D264" s="38">
        <f>IF('Submittal Log'!J265="","",'Submittal Log'!J265)</f>
        <v/>
      </c>
      <c r="E264" s="39">
        <f>IF('Submittal Log'!L265="","",'Submittal Log'!L265)</f>
        <v/>
      </c>
      <c r="F264" s="39">
        <f>IF('Submittal Log'!M265="","",'Submittal Log'!M265)</f>
        <v/>
      </c>
      <c r="G264" s="40">
        <f>IF('Submittal Log'!N265="","",'Submittal Log'!N265)</f>
        <v/>
      </c>
      <c r="H264" s="40">
        <f>IF('Submittal Log'!O265="","",'Submittal Log'!O265)</f>
        <v/>
      </c>
      <c r="I264" s="41">
        <f>IF(H264="","",H264-TODAY())</f>
        <v/>
      </c>
      <c r="J264" s="40">
        <f>IF('Submittal Log'!P265="","",'Submittal Log'!P265)</f>
        <v/>
      </c>
      <c r="K264" s="40">
        <f>IF('Submittal Log'!Q265="","",'Submittal Log'!Q265)</f>
        <v/>
      </c>
      <c r="L264" s="38">
        <f>IF('Submittal Log'!U265="","",'Submittal Log'!U265)</f>
        <v/>
      </c>
    </row>
    <row r="265">
      <c r="A265" s="38">
        <f>IF('Submittal Log'!A266="","",'Submittal Log'!A266)</f>
        <v/>
      </c>
      <c r="B265" s="38">
        <f>IF('Submittal Log'!C266="","",'Submittal Log'!C266)</f>
        <v/>
      </c>
      <c r="C265" s="38">
        <f>IF('Submittal Log'!G266="","",'Submittal Log'!G266)</f>
        <v/>
      </c>
      <c r="D265" s="38">
        <f>IF('Submittal Log'!J266="","",'Submittal Log'!J266)</f>
        <v/>
      </c>
      <c r="E265" s="39">
        <f>IF('Submittal Log'!L266="","",'Submittal Log'!L266)</f>
        <v/>
      </c>
      <c r="F265" s="39">
        <f>IF('Submittal Log'!M266="","",'Submittal Log'!M266)</f>
        <v/>
      </c>
      <c r="G265" s="40">
        <f>IF('Submittal Log'!N266="","",'Submittal Log'!N266)</f>
        <v/>
      </c>
      <c r="H265" s="40">
        <f>IF('Submittal Log'!O266="","",'Submittal Log'!O266)</f>
        <v/>
      </c>
      <c r="I265" s="41">
        <f>IF(H265="","",H265-TODAY())</f>
        <v/>
      </c>
      <c r="J265" s="40">
        <f>IF('Submittal Log'!P266="","",'Submittal Log'!P266)</f>
        <v/>
      </c>
      <c r="K265" s="40">
        <f>IF('Submittal Log'!Q266="","",'Submittal Log'!Q266)</f>
        <v/>
      </c>
      <c r="L265" s="38">
        <f>IF('Submittal Log'!U266="","",'Submittal Log'!U266)</f>
        <v/>
      </c>
    </row>
    <row r="266">
      <c r="A266" s="38">
        <f>IF('Submittal Log'!A267="","",'Submittal Log'!A267)</f>
        <v/>
      </c>
      <c r="B266" s="38">
        <f>IF('Submittal Log'!C267="","",'Submittal Log'!C267)</f>
        <v/>
      </c>
      <c r="C266" s="38">
        <f>IF('Submittal Log'!G267="","",'Submittal Log'!G267)</f>
        <v/>
      </c>
      <c r="D266" s="38">
        <f>IF('Submittal Log'!J267="","",'Submittal Log'!J267)</f>
        <v/>
      </c>
      <c r="E266" s="39">
        <f>IF('Submittal Log'!L267="","",'Submittal Log'!L267)</f>
        <v/>
      </c>
      <c r="F266" s="39">
        <f>IF('Submittal Log'!M267="","",'Submittal Log'!M267)</f>
        <v/>
      </c>
      <c r="G266" s="40">
        <f>IF('Submittal Log'!N267="","",'Submittal Log'!N267)</f>
        <v/>
      </c>
      <c r="H266" s="40">
        <f>IF('Submittal Log'!O267="","",'Submittal Log'!O267)</f>
        <v/>
      </c>
      <c r="I266" s="41">
        <f>IF(H266="","",H266-TODAY())</f>
        <v/>
      </c>
      <c r="J266" s="40">
        <f>IF('Submittal Log'!P267="","",'Submittal Log'!P267)</f>
        <v/>
      </c>
      <c r="K266" s="40">
        <f>IF('Submittal Log'!Q267="","",'Submittal Log'!Q267)</f>
        <v/>
      </c>
      <c r="L266" s="38">
        <f>IF('Submittal Log'!U267="","",'Submittal Log'!U267)</f>
        <v/>
      </c>
    </row>
    <row r="267">
      <c r="A267" s="38">
        <f>IF('Submittal Log'!A268="","",'Submittal Log'!A268)</f>
        <v/>
      </c>
      <c r="B267" s="38">
        <f>IF('Submittal Log'!C268="","",'Submittal Log'!C268)</f>
        <v/>
      </c>
      <c r="C267" s="38">
        <f>IF('Submittal Log'!G268="","",'Submittal Log'!G268)</f>
        <v/>
      </c>
      <c r="D267" s="38">
        <f>IF('Submittal Log'!J268="","",'Submittal Log'!J268)</f>
        <v/>
      </c>
      <c r="E267" s="39">
        <f>IF('Submittal Log'!L268="","",'Submittal Log'!L268)</f>
        <v/>
      </c>
      <c r="F267" s="39">
        <f>IF('Submittal Log'!M268="","",'Submittal Log'!M268)</f>
        <v/>
      </c>
      <c r="G267" s="40">
        <f>IF('Submittal Log'!N268="","",'Submittal Log'!N268)</f>
        <v/>
      </c>
      <c r="H267" s="40">
        <f>IF('Submittal Log'!O268="","",'Submittal Log'!O268)</f>
        <v/>
      </c>
      <c r="I267" s="41">
        <f>IF(H267="","",H267-TODAY())</f>
        <v/>
      </c>
      <c r="J267" s="40">
        <f>IF('Submittal Log'!P268="","",'Submittal Log'!P268)</f>
        <v/>
      </c>
      <c r="K267" s="40">
        <f>IF('Submittal Log'!Q268="","",'Submittal Log'!Q268)</f>
        <v/>
      </c>
      <c r="L267" s="38">
        <f>IF('Submittal Log'!U268="","",'Submittal Log'!U268)</f>
        <v/>
      </c>
    </row>
    <row r="268">
      <c r="A268" s="38">
        <f>IF('Submittal Log'!A269="","",'Submittal Log'!A269)</f>
        <v/>
      </c>
      <c r="B268" s="38">
        <f>IF('Submittal Log'!C269="","",'Submittal Log'!C269)</f>
        <v/>
      </c>
      <c r="C268" s="38">
        <f>IF('Submittal Log'!G269="","",'Submittal Log'!G269)</f>
        <v/>
      </c>
      <c r="D268" s="38">
        <f>IF('Submittal Log'!J269="","",'Submittal Log'!J269)</f>
        <v/>
      </c>
      <c r="E268" s="39">
        <f>IF('Submittal Log'!L269="","",'Submittal Log'!L269)</f>
        <v/>
      </c>
      <c r="F268" s="39">
        <f>IF('Submittal Log'!M269="","",'Submittal Log'!M269)</f>
        <v/>
      </c>
      <c r="G268" s="40">
        <f>IF('Submittal Log'!N269="","",'Submittal Log'!N269)</f>
        <v/>
      </c>
      <c r="H268" s="40">
        <f>IF('Submittal Log'!O269="","",'Submittal Log'!O269)</f>
        <v/>
      </c>
      <c r="I268" s="41">
        <f>IF(H268="","",H268-TODAY())</f>
        <v/>
      </c>
      <c r="J268" s="40">
        <f>IF('Submittal Log'!P269="","",'Submittal Log'!P269)</f>
        <v/>
      </c>
      <c r="K268" s="40">
        <f>IF('Submittal Log'!Q269="","",'Submittal Log'!Q269)</f>
        <v/>
      </c>
      <c r="L268" s="38">
        <f>IF('Submittal Log'!U269="","",'Submittal Log'!U269)</f>
        <v/>
      </c>
    </row>
    <row r="269">
      <c r="A269" s="38">
        <f>IF('Submittal Log'!A270="","",'Submittal Log'!A270)</f>
        <v/>
      </c>
      <c r="B269" s="38">
        <f>IF('Submittal Log'!C270="","",'Submittal Log'!C270)</f>
        <v/>
      </c>
      <c r="C269" s="38">
        <f>IF('Submittal Log'!G270="","",'Submittal Log'!G270)</f>
        <v/>
      </c>
      <c r="D269" s="38">
        <f>IF('Submittal Log'!J270="","",'Submittal Log'!J270)</f>
        <v/>
      </c>
      <c r="E269" s="39">
        <f>IF('Submittal Log'!L270="","",'Submittal Log'!L270)</f>
        <v/>
      </c>
      <c r="F269" s="39">
        <f>IF('Submittal Log'!M270="","",'Submittal Log'!M270)</f>
        <v/>
      </c>
      <c r="G269" s="40">
        <f>IF('Submittal Log'!N270="","",'Submittal Log'!N270)</f>
        <v/>
      </c>
      <c r="H269" s="40">
        <f>IF('Submittal Log'!O270="","",'Submittal Log'!O270)</f>
        <v/>
      </c>
      <c r="I269" s="41">
        <f>IF(H269="","",H269-TODAY())</f>
        <v/>
      </c>
      <c r="J269" s="40">
        <f>IF('Submittal Log'!P270="","",'Submittal Log'!P270)</f>
        <v/>
      </c>
      <c r="K269" s="40">
        <f>IF('Submittal Log'!Q270="","",'Submittal Log'!Q270)</f>
        <v/>
      </c>
      <c r="L269" s="38">
        <f>IF('Submittal Log'!U270="","",'Submittal Log'!U270)</f>
        <v/>
      </c>
    </row>
    <row r="270">
      <c r="A270" s="38">
        <f>IF('Submittal Log'!A271="","",'Submittal Log'!A271)</f>
        <v/>
      </c>
      <c r="B270" s="38">
        <f>IF('Submittal Log'!C271="","",'Submittal Log'!C271)</f>
        <v/>
      </c>
      <c r="C270" s="38">
        <f>IF('Submittal Log'!G271="","",'Submittal Log'!G271)</f>
        <v/>
      </c>
      <c r="D270" s="38">
        <f>IF('Submittal Log'!J271="","",'Submittal Log'!J271)</f>
        <v/>
      </c>
      <c r="E270" s="39">
        <f>IF('Submittal Log'!L271="","",'Submittal Log'!L271)</f>
        <v/>
      </c>
      <c r="F270" s="39">
        <f>IF('Submittal Log'!M271="","",'Submittal Log'!M271)</f>
        <v/>
      </c>
      <c r="G270" s="40">
        <f>IF('Submittal Log'!N271="","",'Submittal Log'!N271)</f>
        <v/>
      </c>
      <c r="H270" s="40">
        <f>IF('Submittal Log'!O271="","",'Submittal Log'!O271)</f>
        <v/>
      </c>
      <c r="I270" s="41">
        <f>IF(H270="","",H270-TODAY())</f>
        <v/>
      </c>
      <c r="J270" s="40">
        <f>IF('Submittal Log'!P271="","",'Submittal Log'!P271)</f>
        <v/>
      </c>
      <c r="K270" s="40">
        <f>IF('Submittal Log'!Q271="","",'Submittal Log'!Q271)</f>
        <v/>
      </c>
      <c r="L270" s="38">
        <f>IF('Submittal Log'!U271="","",'Submittal Log'!U271)</f>
        <v/>
      </c>
    </row>
    <row r="271">
      <c r="A271" s="38">
        <f>IF('Submittal Log'!A272="","",'Submittal Log'!A272)</f>
        <v/>
      </c>
      <c r="B271" s="38">
        <f>IF('Submittal Log'!C272="","",'Submittal Log'!C272)</f>
        <v/>
      </c>
      <c r="C271" s="38">
        <f>IF('Submittal Log'!G272="","",'Submittal Log'!G272)</f>
        <v/>
      </c>
      <c r="D271" s="38">
        <f>IF('Submittal Log'!J272="","",'Submittal Log'!J272)</f>
        <v/>
      </c>
      <c r="E271" s="39">
        <f>IF('Submittal Log'!L272="","",'Submittal Log'!L272)</f>
        <v/>
      </c>
      <c r="F271" s="39">
        <f>IF('Submittal Log'!M272="","",'Submittal Log'!M272)</f>
        <v/>
      </c>
      <c r="G271" s="40">
        <f>IF('Submittal Log'!N272="","",'Submittal Log'!N272)</f>
        <v/>
      </c>
      <c r="H271" s="40">
        <f>IF('Submittal Log'!O272="","",'Submittal Log'!O272)</f>
        <v/>
      </c>
      <c r="I271" s="41">
        <f>IF(H271="","",H271-TODAY())</f>
        <v/>
      </c>
      <c r="J271" s="40">
        <f>IF('Submittal Log'!P272="","",'Submittal Log'!P272)</f>
        <v/>
      </c>
      <c r="K271" s="40">
        <f>IF('Submittal Log'!Q272="","",'Submittal Log'!Q272)</f>
        <v/>
      </c>
      <c r="L271" s="38">
        <f>IF('Submittal Log'!U272="","",'Submittal Log'!U272)</f>
        <v/>
      </c>
    </row>
    <row r="272">
      <c r="A272" s="38">
        <f>IF('Submittal Log'!A273="","",'Submittal Log'!A273)</f>
        <v/>
      </c>
      <c r="B272" s="38">
        <f>IF('Submittal Log'!C273="","",'Submittal Log'!C273)</f>
        <v/>
      </c>
      <c r="C272" s="38">
        <f>IF('Submittal Log'!G273="","",'Submittal Log'!G273)</f>
        <v/>
      </c>
      <c r="D272" s="38">
        <f>IF('Submittal Log'!J273="","",'Submittal Log'!J273)</f>
        <v/>
      </c>
      <c r="E272" s="39">
        <f>IF('Submittal Log'!L273="","",'Submittal Log'!L273)</f>
        <v/>
      </c>
      <c r="F272" s="39">
        <f>IF('Submittal Log'!M273="","",'Submittal Log'!M273)</f>
        <v/>
      </c>
      <c r="G272" s="40">
        <f>IF('Submittal Log'!N273="","",'Submittal Log'!N273)</f>
        <v/>
      </c>
      <c r="H272" s="40">
        <f>IF('Submittal Log'!O273="","",'Submittal Log'!O273)</f>
        <v/>
      </c>
      <c r="I272" s="41">
        <f>IF(H272="","",H272-TODAY())</f>
        <v/>
      </c>
      <c r="J272" s="40">
        <f>IF('Submittal Log'!P273="","",'Submittal Log'!P273)</f>
        <v/>
      </c>
      <c r="K272" s="40">
        <f>IF('Submittal Log'!Q273="","",'Submittal Log'!Q273)</f>
        <v/>
      </c>
      <c r="L272" s="38">
        <f>IF('Submittal Log'!U273="","",'Submittal Log'!U273)</f>
        <v/>
      </c>
    </row>
    <row r="273">
      <c r="A273" s="38">
        <f>IF('Submittal Log'!A274="","",'Submittal Log'!A274)</f>
        <v/>
      </c>
      <c r="B273" s="38">
        <f>IF('Submittal Log'!C274="","",'Submittal Log'!C274)</f>
        <v/>
      </c>
      <c r="C273" s="38">
        <f>IF('Submittal Log'!G274="","",'Submittal Log'!G274)</f>
        <v/>
      </c>
      <c r="D273" s="38">
        <f>IF('Submittal Log'!J274="","",'Submittal Log'!J274)</f>
        <v/>
      </c>
      <c r="E273" s="39">
        <f>IF('Submittal Log'!L274="","",'Submittal Log'!L274)</f>
        <v/>
      </c>
      <c r="F273" s="39">
        <f>IF('Submittal Log'!M274="","",'Submittal Log'!M274)</f>
        <v/>
      </c>
      <c r="G273" s="40">
        <f>IF('Submittal Log'!N274="","",'Submittal Log'!N274)</f>
        <v/>
      </c>
      <c r="H273" s="40">
        <f>IF('Submittal Log'!O274="","",'Submittal Log'!O274)</f>
        <v/>
      </c>
      <c r="I273" s="41">
        <f>IF(H273="","",H273-TODAY())</f>
        <v/>
      </c>
      <c r="J273" s="40">
        <f>IF('Submittal Log'!P274="","",'Submittal Log'!P274)</f>
        <v/>
      </c>
      <c r="K273" s="40">
        <f>IF('Submittal Log'!Q274="","",'Submittal Log'!Q274)</f>
        <v/>
      </c>
      <c r="L273" s="38">
        <f>IF('Submittal Log'!U274="","",'Submittal Log'!U274)</f>
        <v/>
      </c>
    </row>
    <row r="274">
      <c r="A274" s="38">
        <f>IF('Submittal Log'!A275="","",'Submittal Log'!A275)</f>
        <v/>
      </c>
      <c r="B274" s="38">
        <f>IF('Submittal Log'!C275="","",'Submittal Log'!C275)</f>
        <v/>
      </c>
      <c r="C274" s="38">
        <f>IF('Submittal Log'!G275="","",'Submittal Log'!G275)</f>
        <v/>
      </c>
      <c r="D274" s="38">
        <f>IF('Submittal Log'!J275="","",'Submittal Log'!J275)</f>
        <v/>
      </c>
      <c r="E274" s="39">
        <f>IF('Submittal Log'!L275="","",'Submittal Log'!L275)</f>
        <v/>
      </c>
      <c r="F274" s="39">
        <f>IF('Submittal Log'!M275="","",'Submittal Log'!M275)</f>
        <v/>
      </c>
      <c r="G274" s="40">
        <f>IF('Submittal Log'!N275="","",'Submittal Log'!N275)</f>
        <v/>
      </c>
      <c r="H274" s="40">
        <f>IF('Submittal Log'!O275="","",'Submittal Log'!O275)</f>
        <v/>
      </c>
      <c r="I274" s="41">
        <f>IF(H274="","",H274-TODAY())</f>
        <v/>
      </c>
      <c r="J274" s="40">
        <f>IF('Submittal Log'!P275="","",'Submittal Log'!P275)</f>
        <v/>
      </c>
      <c r="K274" s="40">
        <f>IF('Submittal Log'!Q275="","",'Submittal Log'!Q275)</f>
        <v/>
      </c>
      <c r="L274" s="38">
        <f>IF('Submittal Log'!U275="","",'Submittal Log'!U275)</f>
        <v/>
      </c>
    </row>
    <row r="275">
      <c r="A275" s="38">
        <f>IF('Submittal Log'!A276="","",'Submittal Log'!A276)</f>
        <v/>
      </c>
      <c r="B275" s="38">
        <f>IF('Submittal Log'!C276="","",'Submittal Log'!C276)</f>
        <v/>
      </c>
      <c r="C275" s="38">
        <f>IF('Submittal Log'!G276="","",'Submittal Log'!G276)</f>
        <v/>
      </c>
      <c r="D275" s="38">
        <f>IF('Submittal Log'!J276="","",'Submittal Log'!J276)</f>
        <v/>
      </c>
      <c r="E275" s="39">
        <f>IF('Submittal Log'!L276="","",'Submittal Log'!L276)</f>
        <v/>
      </c>
      <c r="F275" s="39">
        <f>IF('Submittal Log'!M276="","",'Submittal Log'!M276)</f>
        <v/>
      </c>
      <c r="G275" s="40">
        <f>IF('Submittal Log'!N276="","",'Submittal Log'!N276)</f>
        <v/>
      </c>
      <c r="H275" s="40">
        <f>IF('Submittal Log'!O276="","",'Submittal Log'!O276)</f>
        <v/>
      </c>
      <c r="I275" s="41">
        <f>IF(H275="","",H275-TODAY())</f>
        <v/>
      </c>
      <c r="J275" s="40">
        <f>IF('Submittal Log'!P276="","",'Submittal Log'!P276)</f>
        <v/>
      </c>
      <c r="K275" s="40">
        <f>IF('Submittal Log'!Q276="","",'Submittal Log'!Q276)</f>
        <v/>
      </c>
      <c r="L275" s="38">
        <f>IF('Submittal Log'!U276="","",'Submittal Log'!U276)</f>
        <v/>
      </c>
    </row>
    <row r="276">
      <c r="A276" s="38">
        <f>IF('Submittal Log'!A277="","",'Submittal Log'!A277)</f>
        <v/>
      </c>
      <c r="B276" s="38">
        <f>IF('Submittal Log'!C277="","",'Submittal Log'!C277)</f>
        <v/>
      </c>
      <c r="C276" s="38">
        <f>IF('Submittal Log'!G277="","",'Submittal Log'!G277)</f>
        <v/>
      </c>
      <c r="D276" s="38">
        <f>IF('Submittal Log'!J277="","",'Submittal Log'!J277)</f>
        <v/>
      </c>
      <c r="E276" s="39">
        <f>IF('Submittal Log'!L277="","",'Submittal Log'!L277)</f>
        <v/>
      </c>
      <c r="F276" s="39">
        <f>IF('Submittal Log'!M277="","",'Submittal Log'!M277)</f>
        <v/>
      </c>
      <c r="G276" s="40">
        <f>IF('Submittal Log'!N277="","",'Submittal Log'!N277)</f>
        <v/>
      </c>
      <c r="H276" s="40">
        <f>IF('Submittal Log'!O277="","",'Submittal Log'!O277)</f>
        <v/>
      </c>
      <c r="I276" s="41">
        <f>IF(H276="","",H276-TODAY())</f>
        <v/>
      </c>
      <c r="J276" s="40">
        <f>IF('Submittal Log'!P277="","",'Submittal Log'!P277)</f>
        <v/>
      </c>
      <c r="K276" s="40">
        <f>IF('Submittal Log'!Q277="","",'Submittal Log'!Q277)</f>
        <v/>
      </c>
      <c r="L276" s="38">
        <f>IF('Submittal Log'!U277="","",'Submittal Log'!U277)</f>
        <v/>
      </c>
    </row>
    <row r="277">
      <c r="A277" s="38">
        <f>IF('Submittal Log'!A278="","",'Submittal Log'!A278)</f>
        <v/>
      </c>
      <c r="B277" s="38">
        <f>IF('Submittal Log'!C278="","",'Submittal Log'!C278)</f>
        <v/>
      </c>
      <c r="C277" s="38">
        <f>IF('Submittal Log'!G278="","",'Submittal Log'!G278)</f>
        <v/>
      </c>
      <c r="D277" s="38">
        <f>IF('Submittal Log'!J278="","",'Submittal Log'!J278)</f>
        <v/>
      </c>
      <c r="E277" s="39">
        <f>IF('Submittal Log'!L278="","",'Submittal Log'!L278)</f>
        <v/>
      </c>
      <c r="F277" s="39">
        <f>IF('Submittal Log'!M278="","",'Submittal Log'!M278)</f>
        <v/>
      </c>
      <c r="G277" s="40">
        <f>IF('Submittal Log'!N278="","",'Submittal Log'!N278)</f>
        <v/>
      </c>
      <c r="H277" s="40">
        <f>IF('Submittal Log'!O278="","",'Submittal Log'!O278)</f>
        <v/>
      </c>
      <c r="I277" s="41">
        <f>IF(H277="","",H277-TODAY())</f>
        <v/>
      </c>
      <c r="J277" s="40">
        <f>IF('Submittal Log'!P278="","",'Submittal Log'!P278)</f>
        <v/>
      </c>
      <c r="K277" s="40">
        <f>IF('Submittal Log'!Q278="","",'Submittal Log'!Q278)</f>
        <v/>
      </c>
      <c r="L277" s="38">
        <f>IF('Submittal Log'!U278="","",'Submittal Log'!U278)</f>
        <v/>
      </c>
    </row>
    <row r="278">
      <c r="A278" s="38">
        <f>IF('Submittal Log'!A279="","",'Submittal Log'!A279)</f>
        <v/>
      </c>
      <c r="B278" s="38">
        <f>IF('Submittal Log'!C279="","",'Submittal Log'!C279)</f>
        <v/>
      </c>
      <c r="C278" s="38">
        <f>IF('Submittal Log'!G279="","",'Submittal Log'!G279)</f>
        <v/>
      </c>
      <c r="D278" s="38">
        <f>IF('Submittal Log'!J279="","",'Submittal Log'!J279)</f>
        <v/>
      </c>
      <c r="E278" s="39">
        <f>IF('Submittal Log'!L279="","",'Submittal Log'!L279)</f>
        <v/>
      </c>
      <c r="F278" s="39">
        <f>IF('Submittal Log'!M279="","",'Submittal Log'!M279)</f>
        <v/>
      </c>
      <c r="G278" s="40">
        <f>IF('Submittal Log'!N279="","",'Submittal Log'!N279)</f>
        <v/>
      </c>
      <c r="H278" s="40">
        <f>IF('Submittal Log'!O279="","",'Submittal Log'!O279)</f>
        <v/>
      </c>
      <c r="I278" s="41">
        <f>IF(H278="","",H278-TODAY())</f>
        <v/>
      </c>
      <c r="J278" s="40">
        <f>IF('Submittal Log'!P279="","",'Submittal Log'!P279)</f>
        <v/>
      </c>
      <c r="K278" s="40">
        <f>IF('Submittal Log'!Q279="","",'Submittal Log'!Q279)</f>
        <v/>
      </c>
      <c r="L278" s="38">
        <f>IF('Submittal Log'!U279="","",'Submittal Log'!U279)</f>
        <v/>
      </c>
    </row>
    <row r="279">
      <c r="A279" s="38">
        <f>IF('Submittal Log'!A280="","",'Submittal Log'!A280)</f>
        <v/>
      </c>
      <c r="B279" s="38">
        <f>IF('Submittal Log'!C280="","",'Submittal Log'!C280)</f>
        <v/>
      </c>
      <c r="C279" s="38">
        <f>IF('Submittal Log'!G280="","",'Submittal Log'!G280)</f>
        <v/>
      </c>
      <c r="D279" s="38">
        <f>IF('Submittal Log'!J280="","",'Submittal Log'!J280)</f>
        <v/>
      </c>
      <c r="E279" s="39">
        <f>IF('Submittal Log'!L280="","",'Submittal Log'!L280)</f>
        <v/>
      </c>
      <c r="F279" s="39">
        <f>IF('Submittal Log'!M280="","",'Submittal Log'!M280)</f>
        <v/>
      </c>
      <c r="G279" s="40">
        <f>IF('Submittal Log'!N280="","",'Submittal Log'!N280)</f>
        <v/>
      </c>
      <c r="H279" s="40">
        <f>IF('Submittal Log'!O280="","",'Submittal Log'!O280)</f>
        <v/>
      </c>
      <c r="I279" s="41">
        <f>IF(H279="","",H279-TODAY())</f>
        <v/>
      </c>
      <c r="J279" s="40">
        <f>IF('Submittal Log'!P280="","",'Submittal Log'!P280)</f>
        <v/>
      </c>
      <c r="K279" s="40">
        <f>IF('Submittal Log'!Q280="","",'Submittal Log'!Q280)</f>
        <v/>
      </c>
      <c r="L279" s="38">
        <f>IF('Submittal Log'!U280="","",'Submittal Log'!U280)</f>
        <v/>
      </c>
    </row>
    <row r="280">
      <c r="A280" s="38">
        <f>IF('Submittal Log'!A281="","",'Submittal Log'!A281)</f>
        <v/>
      </c>
      <c r="B280" s="38">
        <f>IF('Submittal Log'!C281="","",'Submittal Log'!C281)</f>
        <v/>
      </c>
      <c r="C280" s="38">
        <f>IF('Submittal Log'!G281="","",'Submittal Log'!G281)</f>
        <v/>
      </c>
      <c r="D280" s="38">
        <f>IF('Submittal Log'!J281="","",'Submittal Log'!J281)</f>
        <v/>
      </c>
      <c r="E280" s="39">
        <f>IF('Submittal Log'!L281="","",'Submittal Log'!L281)</f>
        <v/>
      </c>
      <c r="F280" s="39">
        <f>IF('Submittal Log'!M281="","",'Submittal Log'!M281)</f>
        <v/>
      </c>
      <c r="G280" s="40">
        <f>IF('Submittal Log'!N281="","",'Submittal Log'!N281)</f>
        <v/>
      </c>
      <c r="H280" s="40">
        <f>IF('Submittal Log'!O281="","",'Submittal Log'!O281)</f>
        <v/>
      </c>
      <c r="I280" s="41">
        <f>IF(H280="","",H280-TODAY())</f>
        <v/>
      </c>
      <c r="J280" s="40">
        <f>IF('Submittal Log'!P281="","",'Submittal Log'!P281)</f>
        <v/>
      </c>
      <c r="K280" s="40">
        <f>IF('Submittal Log'!Q281="","",'Submittal Log'!Q281)</f>
        <v/>
      </c>
      <c r="L280" s="38">
        <f>IF('Submittal Log'!U281="","",'Submittal Log'!U281)</f>
        <v/>
      </c>
    </row>
    <row r="281">
      <c r="A281" s="38">
        <f>IF('Submittal Log'!A282="","",'Submittal Log'!A282)</f>
        <v/>
      </c>
      <c r="B281" s="38">
        <f>IF('Submittal Log'!C282="","",'Submittal Log'!C282)</f>
        <v/>
      </c>
      <c r="C281" s="38">
        <f>IF('Submittal Log'!G282="","",'Submittal Log'!G282)</f>
        <v/>
      </c>
      <c r="D281" s="38">
        <f>IF('Submittal Log'!J282="","",'Submittal Log'!J282)</f>
        <v/>
      </c>
      <c r="E281" s="39">
        <f>IF('Submittal Log'!L282="","",'Submittal Log'!L282)</f>
        <v/>
      </c>
      <c r="F281" s="39">
        <f>IF('Submittal Log'!M282="","",'Submittal Log'!M282)</f>
        <v/>
      </c>
      <c r="G281" s="40">
        <f>IF('Submittal Log'!N282="","",'Submittal Log'!N282)</f>
        <v/>
      </c>
      <c r="H281" s="40">
        <f>IF('Submittal Log'!O282="","",'Submittal Log'!O282)</f>
        <v/>
      </c>
      <c r="I281" s="41">
        <f>IF(H281="","",H281-TODAY())</f>
        <v/>
      </c>
      <c r="J281" s="40">
        <f>IF('Submittal Log'!P282="","",'Submittal Log'!P282)</f>
        <v/>
      </c>
      <c r="K281" s="40">
        <f>IF('Submittal Log'!Q282="","",'Submittal Log'!Q282)</f>
        <v/>
      </c>
      <c r="L281" s="38">
        <f>IF('Submittal Log'!U282="","",'Submittal Log'!U282)</f>
        <v/>
      </c>
    </row>
    <row r="282">
      <c r="A282" s="38">
        <f>IF('Submittal Log'!A283="","",'Submittal Log'!A283)</f>
        <v/>
      </c>
      <c r="B282" s="38">
        <f>IF('Submittal Log'!C283="","",'Submittal Log'!C283)</f>
        <v/>
      </c>
      <c r="C282" s="38">
        <f>IF('Submittal Log'!G283="","",'Submittal Log'!G283)</f>
        <v/>
      </c>
      <c r="D282" s="38">
        <f>IF('Submittal Log'!J283="","",'Submittal Log'!J283)</f>
        <v/>
      </c>
      <c r="E282" s="39">
        <f>IF('Submittal Log'!L283="","",'Submittal Log'!L283)</f>
        <v/>
      </c>
      <c r="F282" s="39">
        <f>IF('Submittal Log'!M283="","",'Submittal Log'!M283)</f>
        <v/>
      </c>
      <c r="G282" s="40">
        <f>IF('Submittal Log'!N283="","",'Submittal Log'!N283)</f>
        <v/>
      </c>
      <c r="H282" s="40">
        <f>IF('Submittal Log'!O283="","",'Submittal Log'!O283)</f>
        <v/>
      </c>
      <c r="I282" s="41">
        <f>IF(H282="","",H282-TODAY())</f>
        <v/>
      </c>
      <c r="J282" s="40">
        <f>IF('Submittal Log'!P283="","",'Submittal Log'!P283)</f>
        <v/>
      </c>
      <c r="K282" s="40">
        <f>IF('Submittal Log'!Q283="","",'Submittal Log'!Q283)</f>
        <v/>
      </c>
      <c r="L282" s="38">
        <f>IF('Submittal Log'!U283="","",'Submittal Log'!U283)</f>
        <v/>
      </c>
    </row>
    <row r="283">
      <c r="A283" s="38">
        <f>IF('Submittal Log'!A284="","",'Submittal Log'!A284)</f>
        <v/>
      </c>
      <c r="B283" s="38">
        <f>IF('Submittal Log'!C284="","",'Submittal Log'!C284)</f>
        <v/>
      </c>
      <c r="C283" s="38">
        <f>IF('Submittal Log'!G284="","",'Submittal Log'!G284)</f>
        <v/>
      </c>
      <c r="D283" s="38">
        <f>IF('Submittal Log'!J284="","",'Submittal Log'!J284)</f>
        <v/>
      </c>
      <c r="E283" s="39">
        <f>IF('Submittal Log'!L284="","",'Submittal Log'!L284)</f>
        <v/>
      </c>
      <c r="F283" s="39">
        <f>IF('Submittal Log'!M284="","",'Submittal Log'!M284)</f>
        <v/>
      </c>
      <c r="G283" s="40">
        <f>IF('Submittal Log'!N284="","",'Submittal Log'!N284)</f>
        <v/>
      </c>
      <c r="H283" s="40">
        <f>IF('Submittal Log'!O284="","",'Submittal Log'!O284)</f>
        <v/>
      </c>
      <c r="I283" s="41">
        <f>IF(H283="","",H283-TODAY())</f>
        <v/>
      </c>
      <c r="J283" s="40">
        <f>IF('Submittal Log'!P284="","",'Submittal Log'!P284)</f>
        <v/>
      </c>
      <c r="K283" s="40">
        <f>IF('Submittal Log'!Q284="","",'Submittal Log'!Q284)</f>
        <v/>
      </c>
      <c r="L283" s="38">
        <f>IF('Submittal Log'!U284="","",'Submittal Log'!U284)</f>
        <v/>
      </c>
    </row>
    <row r="284">
      <c r="A284" s="38">
        <f>IF('Submittal Log'!A285="","",'Submittal Log'!A285)</f>
        <v/>
      </c>
      <c r="B284" s="38">
        <f>IF('Submittal Log'!C285="","",'Submittal Log'!C285)</f>
        <v/>
      </c>
      <c r="C284" s="38">
        <f>IF('Submittal Log'!G285="","",'Submittal Log'!G285)</f>
        <v/>
      </c>
      <c r="D284" s="38">
        <f>IF('Submittal Log'!J285="","",'Submittal Log'!J285)</f>
        <v/>
      </c>
      <c r="E284" s="39">
        <f>IF('Submittal Log'!L285="","",'Submittal Log'!L285)</f>
        <v/>
      </c>
      <c r="F284" s="39">
        <f>IF('Submittal Log'!M285="","",'Submittal Log'!M285)</f>
        <v/>
      </c>
      <c r="G284" s="40">
        <f>IF('Submittal Log'!N285="","",'Submittal Log'!N285)</f>
        <v/>
      </c>
      <c r="H284" s="40">
        <f>IF('Submittal Log'!O285="","",'Submittal Log'!O285)</f>
        <v/>
      </c>
      <c r="I284" s="41">
        <f>IF(H284="","",H284-TODAY())</f>
        <v/>
      </c>
      <c r="J284" s="40">
        <f>IF('Submittal Log'!P285="","",'Submittal Log'!P285)</f>
        <v/>
      </c>
      <c r="K284" s="40">
        <f>IF('Submittal Log'!Q285="","",'Submittal Log'!Q285)</f>
        <v/>
      </c>
      <c r="L284" s="38">
        <f>IF('Submittal Log'!U285="","",'Submittal Log'!U285)</f>
        <v/>
      </c>
    </row>
    <row r="285">
      <c r="A285" s="38">
        <f>IF('Submittal Log'!A286="","",'Submittal Log'!A286)</f>
        <v/>
      </c>
      <c r="B285" s="38">
        <f>IF('Submittal Log'!C286="","",'Submittal Log'!C286)</f>
        <v/>
      </c>
      <c r="C285" s="38">
        <f>IF('Submittal Log'!G286="","",'Submittal Log'!G286)</f>
        <v/>
      </c>
      <c r="D285" s="38">
        <f>IF('Submittal Log'!J286="","",'Submittal Log'!J286)</f>
        <v/>
      </c>
      <c r="E285" s="39">
        <f>IF('Submittal Log'!L286="","",'Submittal Log'!L286)</f>
        <v/>
      </c>
      <c r="F285" s="39">
        <f>IF('Submittal Log'!M286="","",'Submittal Log'!M286)</f>
        <v/>
      </c>
      <c r="G285" s="40">
        <f>IF('Submittal Log'!N286="","",'Submittal Log'!N286)</f>
        <v/>
      </c>
      <c r="H285" s="40">
        <f>IF('Submittal Log'!O286="","",'Submittal Log'!O286)</f>
        <v/>
      </c>
      <c r="I285" s="41">
        <f>IF(H285="","",H285-TODAY())</f>
        <v/>
      </c>
      <c r="J285" s="40">
        <f>IF('Submittal Log'!P286="","",'Submittal Log'!P286)</f>
        <v/>
      </c>
      <c r="K285" s="40">
        <f>IF('Submittal Log'!Q286="","",'Submittal Log'!Q286)</f>
        <v/>
      </c>
      <c r="L285" s="38">
        <f>IF('Submittal Log'!U286="","",'Submittal Log'!U286)</f>
        <v/>
      </c>
    </row>
    <row r="286">
      <c r="A286" s="38">
        <f>IF('Submittal Log'!A287="","",'Submittal Log'!A287)</f>
        <v/>
      </c>
      <c r="B286" s="38">
        <f>IF('Submittal Log'!C287="","",'Submittal Log'!C287)</f>
        <v/>
      </c>
      <c r="C286" s="38">
        <f>IF('Submittal Log'!G287="","",'Submittal Log'!G287)</f>
        <v/>
      </c>
      <c r="D286" s="38">
        <f>IF('Submittal Log'!J287="","",'Submittal Log'!J287)</f>
        <v/>
      </c>
      <c r="E286" s="39">
        <f>IF('Submittal Log'!L287="","",'Submittal Log'!L287)</f>
        <v/>
      </c>
      <c r="F286" s="39">
        <f>IF('Submittal Log'!M287="","",'Submittal Log'!M287)</f>
        <v/>
      </c>
      <c r="G286" s="40">
        <f>IF('Submittal Log'!N287="","",'Submittal Log'!N287)</f>
        <v/>
      </c>
      <c r="H286" s="40">
        <f>IF('Submittal Log'!O287="","",'Submittal Log'!O287)</f>
        <v/>
      </c>
      <c r="I286" s="41">
        <f>IF(H286="","",H286-TODAY())</f>
        <v/>
      </c>
      <c r="J286" s="40">
        <f>IF('Submittal Log'!P287="","",'Submittal Log'!P287)</f>
        <v/>
      </c>
      <c r="K286" s="40">
        <f>IF('Submittal Log'!Q287="","",'Submittal Log'!Q287)</f>
        <v/>
      </c>
      <c r="L286" s="38">
        <f>IF('Submittal Log'!U287="","",'Submittal Log'!U287)</f>
        <v/>
      </c>
    </row>
    <row r="287">
      <c r="A287" s="38">
        <f>IF('Submittal Log'!A288="","",'Submittal Log'!A288)</f>
        <v/>
      </c>
      <c r="B287" s="38">
        <f>IF('Submittal Log'!C288="","",'Submittal Log'!C288)</f>
        <v/>
      </c>
      <c r="C287" s="38">
        <f>IF('Submittal Log'!G288="","",'Submittal Log'!G288)</f>
        <v/>
      </c>
      <c r="D287" s="38">
        <f>IF('Submittal Log'!J288="","",'Submittal Log'!J288)</f>
        <v/>
      </c>
      <c r="E287" s="39">
        <f>IF('Submittal Log'!L288="","",'Submittal Log'!L288)</f>
        <v/>
      </c>
      <c r="F287" s="39">
        <f>IF('Submittal Log'!M288="","",'Submittal Log'!M288)</f>
        <v/>
      </c>
      <c r="G287" s="40">
        <f>IF('Submittal Log'!N288="","",'Submittal Log'!N288)</f>
        <v/>
      </c>
      <c r="H287" s="40">
        <f>IF('Submittal Log'!O288="","",'Submittal Log'!O288)</f>
        <v/>
      </c>
      <c r="I287" s="41">
        <f>IF(H287="","",H287-TODAY())</f>
        <v/>
      </c>
      <c r="J287" s="40">
        <f>IF('Submittal Log'!P288="","",'Submittal Log'!P288)</f>
        <v/>
      </c>
      <c r="K287" s="40">
        <f>IF('Submittal Log'!Q288="","",'Submittal Log'!Q288)</f>
        <v/>
      </c>
      <c r="L287" s="38">
        <f>IF('Submittal Log'!U288="","",'Submittal Log'!U288)</f>
        <v/>
      </c>
    </row>
    <row r="288">
      <c r="A288" s="38">
        <f>IF('Submittal Log'!A289="","",'Submittal Log'!A289)</f>
        <v/>
      </c>
      <c r="B288" s="38">
        <f>IF('Submittal Log'!C289="","",'Submittal Log'!C289)</f>
        <v/>
      </c>
      <c r="C288" s="38">
        <f>IF('Submittal Log'!G289="","",'Submittal Log'!G289)</f>
        <v/>
      </c>
      <c r="D288" s="38">
        <f>IF('Submittal Log'!J289="","",'Submittal Log'!J289)</f>
        <v/>
      </c>
      <c r="E288" s="39">
        <f>IF('Submittal Log'!L289="","",'Submittal Log'!L289)</f>
        <v/>
      </c>
      <c r="F288" s="39">
        <f>IF('Submittal Log'!M289="","",'Submittal Log'!M289)</f>
        <v/>
      </c>
      <c r="G288" s="40">
        <f>IF('Submittal Log'!N289="","",'Submittal Log'!N289)</f>
        <v/>
      </c>
      <c r="H288" s="40">
        <f>IF('Submittal Log'!O289="","",'Submittal Log'!O289)</f>
        <v/>
      </c>
      <c r="I288" s="41">
        <f>IF(H288="","",H288-TODAY())</f>
        <v/>
      </c>
      <c r="J288" s="40">
        <f>IF('Submittal Log'!P289="","",'Submittal Log'!P289)</f>
        <v/>
      </c>
      <c r="K288" s="40">
        <f>IF('Submittal Log'!Q289="","",'Submittal Log'!Q289)</f>
        <v/>
      </c>
      <c r="L288" s="38">
        <f>IF('Submittal Log'!U289="","",'Submittal Log'!U289)</f>
        <v/>
      </c>
    </row>
    <row r="289">
      <c r="A289" s="38">
        <f>IF('Submittal Log'!A290="","",'Submittal Log'!A290)</f>
        <v/>
      </c>
      <c r="B289" s="38">
        <f>IF('Submittal Log'!C290="","",'Submittal Log'!C290)</f>
        <v/>
      </c>
      <c r="C289" s="38">
        <f>IF('Submittal Log'!G290="","",'Submittal Log'!G290)</f>
        <v/>
      </c>
      <c r="D289" s="38">
        <f>IF('Submittal Log'!J290="","",'Submittal Log'!J290)</f>
        <v/>
      </c>
      <c r="E289" s="39">
        <f>IF('Submittal Log'!L290="","",'Submittal Log'!L290)</f>
        <v/>
      </c>
      <c r="F289" s="39">
        <f>IF('Submittal Log'!M290="","",'Submittal Log'!M290)</f>
        <v/>
      </c>
      <c r="G289" s="40">
        <f>IF('Submittal Log'!N290="","",'Submittal Log'!N290)</f>
        <v/>
      </c>
      <c r="H289" s="40">
        <f>IF('Submittal Log'!O290="","",'Submittal Log'!O290)</f>
        <v/>
      </c>
      <c r="I289" s="41">
        <f>IF(H289="","",H289-TODAY())</f>
        <v/>
      </c>
      <c r="J289" s="40">
        <f>IF('Submittal Log'!P290="","",'Submittal Log'!P290)</f>
        <v/>
      </c>
      <c r="K289" s="40">
        <f>IF('Submittal Log'!Q290="","",'Submittal Log'!Q290)</f>
        <v/>
      </c>
      <c r="L289" s="38">
        <f>IF('Submittal Log'!U290="","",'Submittal Log'!U290)</f>
        <v/>
      </c>
    </row>
    <row r="290">
      <c r="A290" s="38">
        <f>IF('Submittal Log'!A291="","",'Submittal Log'!A291)</f>
        <v/>
      </c>
      <c r="B290" s="38">
        <f>IF('Submittal Log'!C291="","",'Submittal Log'!C291)</f>
        <v/>
      </c>
      <c r="C290" s="38">
        <f>IF('Submittal Log'!G291="","",'Submittal Log'!G291)</f>
        <v/>
      </c>
      <c r="D290" s="38">
        <f>IF('Submittal Log'!J291="","",'Submittal Log'!J291)</f>
        <v/>
      </c>
      <c r="E290" s="39">
        <f>IF('Submittal Log'!L291="","",'Submittal Log'!L291)</f>
        <v/>
      </c>
      <c r="F290" s="39">
        <f>IF('Submittal Log'!M291="","",'Submittal Log'!M291)</f>
        <v/>
      </c>
      <c r="G290" s="40">
        <f>IF('Submittal Log'!N291="","",'Submittal Log'!N291)</f>
        <v/>
      </c>
      <c r="H290" s="40">
        <f>IF('Submittal Log'!O291="","",'Submittal Log'!O291)</f>
        <v/>
      </c>
      <c r="I290" s="41">
        <f>IF(H290="","",H290-TODAY())</f>
        <v/>
      </c>
      <c r="J290" s="40">
        <f>IF('Submittal Log'!P291="","",'Submittal Log'!P291)</f>
        <v/>
      </c>
      <c r="K290" s="40">
        <f>IF('Submittal Log'!Q291="","",'Submittal Log'!Q291)</f>
        <v/>
      </c>
      <c r="L290" s="38">
        <f>IF('Submittal Log'!U291="","",'Submittal Log'!U291)</f>
        <v/>
      </c>
    </row>
    <row r="291">
      <c r="A291" s="38">
        <f>IF('Submittal Log'!A292="","",'Submittal Log'!A292)</f>
        <v/>
      </c>
      <c r="B291" s="38">
        <f>IF('Submittal Log'!C292="","",'Submittal Log'!C292)</f>
        <v/>
      </c>
      <c r="C291" s="38">
        <f>IF('Submittal Log'!G292="","",'Submittal Log'!G292)</f>
        <v/>
      </c>
      <c r="D291" s="38">
        <f>IF('Submittal Log'!J292="","",'Submittal Log'!J292)</f>
        <v/>
      </c>
      <c r="E291" s="39">
        <f>IF('Submittal Log'!L292="","",'Submittal Log'!L292)</f>
        <v/>
      </c>
      <c r="F291" s="39">
        <f>IF('Submittal Log'!M292="","",'Submittal Log'!M292)</f>
        <v/>
      </c>
      <c r="G291" s="40">
        <f>IF('Submittal Log'!N292="","",'Submittal Log'!N292)</f>
        <v/>
      </c>
      <c r="H291" s="40">
        <f>IF('Submittal Log'!O292="","",'Submittal Log'!O292)</f>
        <v/>
      </c>
      <c r="I291" s="41">
        <f>IF(H291="","",H291-TODAY())</f>
        <v/>
      </c>
      <c r="J291" s="40">
        <f>IF('Submittal Log'!P292="","",'Submittal Log'!P292)</f>
        <v/>
      </c>
      <c r="K291" s="40">
        <f>IF('Submittal Log'!Q292="","",'Submittal Log'!Q292)</f>
        <v/>
      </c>
      <c r="L291" s="38">
        <f>IF('Submittal Log'!U292="","",'Submittal Log'!U292)</f>
        <v/>
      </c>
    </row>
    <row r="292">
      <c r="A292" s="38">
        <f>IF('Submittal Log'!A293="","",'Submittal Log'!A293)</f>
        <v/>
      </c>
      <c r="B292" s="38">
        <f>IF('Submittal Log'!C293="","",'Submittal Log'!C293)</f>
        <v/>
      </c>
      <c r="C292" s="38">
        <f>IF('Submittal Log'!G293="","",'Submittal Log'!G293)</f>
        <v/>
      </c>
      <c r="D292" s="38">
        <f>IF('Submittal Log'!J293="","",'Submittal Log'!J293)</f>
        <v/>
      </c>
      <c r="E292" s="39">
        <f>IF('Submittal Log'!L293="","",'Submittal Log'!L293)</f>
        <v/>
      </c>
      <c r="F292" s="39">
        <f>IF('Submittal Log'!M293="","",'Submittal Log'!M293)</f>
        <v/>
      </c>
      <c r="G292" s="40">
        <f>IF('Submittal Log'!N293="","",'Submittal Log'!N293)</f>
        <v/>
      </c>
      <c r="H292" s="40">
        <f>IF('Submittal Log'!O293="","",'Submittal Log'!O293)</f>
        <v/>
      </c>
      <c r="I292" s="41">
        <f>IF(H292="","",H292-TODAY())</f>
        <v/>
      </c>
      <c r="J292" s="40">
        <f>IF('Submittal Log'!P293="","",'Submittal Log'!P293)</f>
        <v/>
      </c>
      <c r="K292" s="40">
        <f>IF('Submittal Log'!Q293="","",'Submittal Log'!Q293)</f>
        <v/>
      </c>
      <c r="L292" s="38">
        <f>IF('Submittal Log'!U293="","",'Submittal Log'!U293)</f>
        <v/>
      </c>
    </row>
    <row r="293">
      <c r="A293" s="38">
        <f>IF('Submittal Log'!A294="","",'Submittal Log'!A294)</f>
        <v/>
      </c>
      <c r="B293" s="38">
        <f>IF('Submittal Log'!C294="","",'Submittal Log'!C294)</f>
        <v/>
      </c>
      <c r="C293" s="38">
        <f>IF('Submittal Log'!G294="","",'Submittal Log'!G294)</f>
        <v/>
      </c>
      <c r="D293" s="38">
        <f>IF('Submittal Log'!J294="","",'Submittal Log'!J294)</f>
        <v/>
      </c>
      <c r="E293" s="39">
        <f>IF('Submittal Log'!L294="","",'Submittal Log'!L294)</f>
        <v/>
      </c>
      <c r="F293" s="39">
        <f>IF('Submittal Log'!M294="","",'Submittal Log'!M294)</f>
        <v/>
      </c>
      <c r="G293" s="40">
        <f>IF('Submittal Log'!N294="","",'Submittal Log'!N294)</f>
        <v/>
      </c>
      <c r="H293" s="40">
        <f>IF('Submittal Log'!O294="","",'Submittal Log'!O294)</f>
        <v/>
      </c>
      <c r="I293" s="41">
        <f>IF(H293="","",H293-TODAY())</f>
        <v/>
      </c>
      <c r="J293" s="40">
        <f>IF('Submittal Log'!P294="","",'Submittal Log'!P294)</f>
        <v/>
      </c>
      <c r="K293" s="40">
        <f>IF('Submittal Log'!Q294="","",'Submittal Log'!Q294)</f>
        <v/>
      </c>
      <c r="L293" s="38">
        <f>IF('Submittal Log'!U294="","",'Submittal Log'!U294)</f>
        <v/>
      </c>
    </row>
    <row r="294">
      <c r="A294" s="38">
        <f>IF('Submittal Log'!A295="","",'Submittal Log'!A295)</f>
        <v/>
      </c>
      <c r="B294" s="38">
        <f>IF('Submittal Log'!C295="","",'Submittal Log'!C295)</f>
        <v/>
      </c>
      <c r="C294" s="38">
        <f>IF('Submittal Log'!G295="","",'Submittal Log'!G295)</f>
        <v/>
      </c>
      <c r="D294" s="38">
        <f>IF('Submittal Log'!J295="","",'Submittal Log'!J295)</f>
        <v/>
      </c>
      <c r="E294" s="39">
        <f>IF('Submittal Log'!L295="","",'Submittal Log'!L295)</f>
        <v/>
      </c>
      <c r="F294" s="39">
        <f>IF('Submittal Log'!M295="","",'Submittal Log'!M295)</f>
        <v/>
      </c>
      <c r="G294" s="40">
        <f>IF('Submittal Log'!N295="","",'Submittal Log'!N295)</f>
        <v/>
      </c>
      <c r="H294" s="40">
        <f>IF('Submittal Log'!O295="","",'Submittal Log'!O295)</f>
        <v/>
      </c>
      <c r="I294" s="41">
        <f>IF(H294="","",H294-TODAY())</f>
        <v/>
      </c>
      <c r="J294" s="40">
        <f>IF('Submittal Log'!P295="","",'Submittal Log'!P295)</f>
        <v/>
      </c>
      <c r="K294" s="40">
        <f>IF('Submittal Log'!Q295="","",'Submittal Log'!Q295)</f>
        <v/>
      </c>
      <c r="L294" s="38">
        <f>IF('Submittal Log'!U295="","",'Submittal Log'!U295)</f>
        <v/>
      </c>
    </row>
    <row r="295">
      <c r="A295" s="38">
        <f>IF('Submittal Log'!A296="","",'Submittal Log'!A296)</f>
        <v/>
      </c>
      <c r="B295" s="38">
        <f>IF('Submittal Log'!C296="","",'Submittal Log'!C296)</f>
        <v/>
      </c>
      <c r="C295" s="38">
        <f>IF('Submittal Log'!G296="","",'Submittal Log'!G296)</f>
        <v/>
      </c>
      <c r="D295" s="38">
        <f>IF('Submittal Log'!J296="","",'Submittal Log'!J296)</f>
        <v/>
      </c>
      <c r="E295" s="39">
        <f>IF('Submittal Log'!L296="","",'Submittal Log'!L296)</f>
        <v/>
      </c>
      <c r="F295" s="39">
        <f>IF('Submittal Log'!M296="","",'Submittal Log'!M296)</f>
        <v/>
      </c>
      <c r="G295" s="40">
        <f>IF('Submittal Log'!N296="","",'Submittal Log'!N296)</f>
        <v/>
      </c>
      <c r="H295" s="40">
        <f>IF('Submittal Log'!O296="","",'Submittal Log'!O296)</f>
        <v/>
      </c>
      <c r="I295" s="41">
        <f>IF(H295="","",H295-TODAY())</f>
        <v/>
      </c>
      <c r="J295" s="40">
        <f>IF('Submittal Log'!P296="","",'Submittal Log'!P296)</f>
        <v/>
      </c>
      <c r="K295" s="40">
        <f>IF('Submittal Log'!Q296="","",'Submittal Log'!Q296)</f>
        <v/>
      </c>
      <c r="L295" s="38">
        <f>IF('Submittal Log'!U296="","",'Submittal Log'!U296)</f>
        <v/>
      </c>
    </row>
    <row r="296">
      <c r="A296" s="38">
        <f>IF('Submittal Log'!A297="","",'Submittal Log'!A297)</f>
        <v/>
      </c>
      <c r="B296" s="38">
        <f>IF('Submittal Log'!C297="","",'Submittal Log'!C297)</f>
        <v/>
      </c>
      <c r="C296" s="38">
        <f>IF('Submittal Log'!G297="","",'Submittal Log'!G297)</f>
        <v/>
      </c>
      <c r="D296" s="38">
        <f>IF('Submittal Log'!J297="","",'Submittal Log'!J297)</f>
        <v/>
      </c>
      <c r="E296" s="39">
        <f>IF('Submittal Log'!L297="","",'Submittal Log'!L297)</f>
        <v/>
      </c>
      <c r="F296" s="39">
        <f>IF('Submittal Log'!M297="","",'Submittal Log'!M297)</f>
        <v/>
      </c>
      <c r="G296" s="40">
        <f>IF('Submittal Log'!N297="","",'Submittal Log'!N297)</f>
        <v/>
      </c>
      <c r="H296" s="40">
        <f>IF('Submittal Log'!O297="","",'Submittal Log'!O297)</f>
        <v/>
      </c>
      <c r="I296" s="41">
        <f>IF(H296="","",H296-TODAY())</f>
        <v/>
      </c>
      <c r="J296" s="40">
        <f>IF('Submittal Log'!P297="","",'Submittal Log'!P297)</f>
        <v/>
      </c>
      <c r="K296" s="40">
        <f>IF('Submittal Log'!Q297="","",'Submittal Log'!Q297)</f>
        <v/>
      </c>
      <c r="L296" s="38">
        <f>IF('Submittal Log'!U297="","",'Submittal Log'!U297)</f>
        <v/>
      </c>
    </row>
    <row r="297">
      <c r="A297" s="38">
        <f>IF('Submittal Log'!A298="","",'Submittal Log'!A298)</f>
        <v/>
      </c>
      <c r="B297" s="38">
        <f>IF('Submittal Log'!C298="","",'Submittal Log'!C298)</f>
        <v/>
      </c>
      <c r="C297" s="38">
        <f>IF('Submittal Log'!G298="","",'Submittal Log'!G298)</f>
        <v/>
      </c>
      <c r="D297" s="38">
        <f>IF('Submittal Log'!J298="","",'Submittal Log'!J298)</f>
        <v/>
      </c>
      <c r="E297" s="39">
        <f>IF('Submittal Log'!L298="","",'Submittal Log'!L298)</f>
        <v/>
      </c>
      <c r="F297" s="39">
        <f>IF('Submittal Log'!M298="","",'Submittal Log'!M298)</f>
        <v/>
      </c>
      <c r="G297" s="40">
        <f>IF('Submittal Log'!N298="","",'Submittal Log'!N298)</f>
        <v/>
      </c>
      <c r="H297" s="40">
        <f>IF('Submittal Log'!O298="","",'Submittal Log'!O298)</f>
        <v/>
      </c>
      <c r="I297" s="41">
        <f>IF(H297="","",H297-TODAY())</f>
        <v/>
      </c>
      <c r="J297" s="40">
        <f>IF('Submittal Log'!P298="","",'Submittal Log'!P298)</f>
        <v/>
      </c>
      <c r="K297" s="40">
        <f>IF('Submittal Log'!Q298="","",'Submittal Log'!Q298)</f>
        <v/>
      </c>
      <c r="L297" s="38">
        <f>IF('Submittal Log'!U298="","",'Submittal Log'!U298)</f>
        <v/>
      </c>
    </row>
    <row r="298">
      <c r="A298" s="38">
        <f>IF('Submittal Log'!A299="","",'Submittal Log'!A299)</f>
        <v/>
      </c>
      <c r="B298" s="38">
        <f>IF('Submittal Log'!C299="","",'Submittal Log'!C299)</f>
        <v/>
      </c>
      <c r="C298" s="38">
        <f>IF('Submittal Log'!G299="","",'Submittal Log'!G299)</f>
        <v/>
      </c>
      <c r="D298" s="38">
        <f>IF('Submittal Log'!J299="","",'Submittal Log'!J299)</f>
        <v/>
      </c>
      <c r="E298" s="39">
        <f>IF('Submittal Log'!L299="","",'Submittal Log'!L299)</f>
        <v/>
      </c>
      <c r="F298" s="39">
        <f>IF('Submittal Log'!M299="","",'Submittal Log'!M299)</f>
        <v/>
      </c>
      <c r="G298" s="40">
        <f>IF('Submittal Log'!N299="","",'Submittal Log'!N299)</f>
        <v/>
      </c>
      <c r="H298" s="40">
        <f>IF('Submittal Log'!O299="","",'Submittal Log'!O299)</f>
        <v/>
      </c>
      <c r="I298" s="41">
        <f>IF(H298="","",H298-TODAY())</f>
        <v/>
      </c>
      <c r="J298" s="40">
        <f>IF('Submittal Log'!P299="","",'Submittal Log'!P299)</f>
        <v/>
      </c>
      <c r="K298" s="40">
        <f>IF('Submittal Log'!Q299="","",'Submittal Log'!Q299)</f>
        <v/>
      </c>
      <c r="L298" s="38">
        <f>IF('Submittal Log'!U299="","",'Submittal Log'!U299)</f>
        <v/>
      </c>
    </row>
    <row r="299">
      <c r="A299" s="38">
        <f>IF('Submittal Log'!A300="","",'Submittal Log'!A300)</f>
        <v/>
      </c>
      <c r="B299" s="38">
        <f>IF('Submittal Log'!C300="","",'Submittal Log'!C300)</f>
        <v/>
      </c>
      <c r="C299" s="38">
        <f>IF('Submittal Log'!G300="","",'Submittal Log'!G300)</f>
        <v/>
      </c>
      <c r="D299" s="38">
        <f>IF('Submittal Log'!J300="","",'Submittal Log'!J300)</f>
        <v/>
      </c>
      <c r="E299" s="39">
        <f>IF('Submittal Log'!L300="","",'Submittal Log'!L300)</f>
        <v/>
      </c>
      <c r="F299" s="39">
        <f>IF('Submittal Log'!M300="","",'Submittal Log'!M300)</f>
        <v/>
      </c>
      <c r="G299" s="40">
        <f>IF('Submittal Log'!N300="","",'Submittal Log'!N300)</f>
        <v/>
      </c>
      <c r="H299" s="40">
        <f>IF('Submittal Log'!O300="","",'Submittal Log'!O300)</f>
        <v/>
      </c>
      <c r="I299" s="41">
        <f>IF(H299="","",H299-TODAY())</f>
        <v/>
      </c>
      <c r="J299" s="40">
        <f>IF('Submittal Log'!P300="","",'Submittal Log'!P300)</f>
        <v/>
      </c>
      <c r="K299" s="40">
        <f>IF('Submittal Log'!Q300="","",'Submittal Log'!Q300)</f>
        <v/>
      </c>
      <c r="L299" s="38">
        <f>IF('Submittal Log'!U300="","",'Submittal Log'!U300)</f>
        <v/>
      </c>
    </row>
    <row r="300">
      <c r="A300" s="38">
        <f>IF('Submittal Log'!A301="","",'Submittal Log'!A301)</f>
        <v/>
      </c>
      <c r="B300" s="38">
        <f>IF('Submittal Log'!C301="","",'Submittal Log'!C301)</f>
        <v/>
      </c>
      <c r="C300" s="38">
        <f>IF('Submittal Log'!G301="","",'Submittal Log'!G301)</f>
        <v/>
      </c>
      <c r="D300" s="38">
        <f>IF('Submittal Log'!J301="","",'Submittal Log'!J301)</f>
        <v/>
      </c>
      <c r="E300" s="39">
        <f>IF('Submittal Log'!L301="","",'Submittal Log'!L301)</f>
        <v/>
      </c>
      <c r="F300" s="39">
        <f>IF('Submittal Log'!M301="","",'Submittal Log'!M301)</f>
        <v/>
      </c>
      <c r="G300" s="40">
        <f>IF('Submittal Log'!N301="","",'Submittal Log'!N301)</f>
        <v/>
      </c>
      <c r="H300" s="40">
        <f>IF('Submittal Log'!O301="","",'Submittal Log'!O301)</f>
        <v/>
      </c>
      <c r="I300" s="41">
        <f>IF(H300="","",H300-TODAY())</f>
        <v/>
      </c>
      <c r="J300" s="40">
        <f>IF('Submittal Log'!P301="","",'Submittal Log'!P301)</f>
        <v/>
      </c>
      <c r="K300" s="40">
        <f>IF('Submittal Log'!Q301="","",'Submittal Log'!Q301)</f>
        <v/>
      </c>
      <c r="L300" s="38">
        <f>IF('Submittal Log'!U301="","",'Submittal Log'!U301)</f>
        <v/>
      </c>
    </row>
    <row r="301">
      <c r="A301" s="38">
        <f>IF('Submittal Log'!A302="","",'Submittal Log'!A302)</f>
        <v/>
      </c>
      <c r="B301" s="38">
        <f>IF('Submittal Log'!C302="","",'Submittal Log'!C302)</f>
        <v/>
      </c>
      <c r="C301" s="38">
        <f>IF('Submittal Log'!G302="","",'Submittal Log'!G302)</f>
        <v/>
      </c>
      <c r="D301" s="38">
        <f>IF('Submittal Log'!J302="","",'Submittal Log'!J302)</f>
        <v/>
      </c>
      <c r="E301" s="39">
        <f>IF('Submittal Log'!L302="","",'Submittal Log'!L302)</f>
        <v/>
      </c>
      <c r="F301" s="39">
        <f>IF('Submittal Log'!M302="","",'Submittal Log'!M302)</f>
        <v/>
      </c>
      <c r="G301" s="40">
        <f>IF('Submittal Log'!N302="","",'Submittal Log'!N302)</f>
        <v/>
      </c>
      <c r="H301" s="40">
        <f>IF('Submittal Log'!O302="","",'Submittal Log'!O302)</f>
        <v/>
      </c>
      <c r="I301" s="41">
        <f>IF(H301="","",H301-TODAY())</f>
        <v/>
      </c>
      <c r="J301" s="40">
        <f>IF('Submittal Log'!P302="","",'Submittal Log'!P302)</f>
        <v/>
      </c>
      <c r="K301" s="40">
        <f>IF('Submittal Log'!Q302="","",'Submittal Log'!Q302)</f>
        <v/>
      </c>
      <c r="L301" s="38">
        <f>IF('Submittal Log'!U302="","",'Submittal Log'!U302)</f>
        <v/>
      </c>
    </row>
    <row r="302">
      <c r="A302" s="38">
        <f>IF('Submittal Log'!A303="","",'Submittal Log'!A303)</f>
        <v/>
      </c>
      <c r="B302" s="38">
        <f>IF('Submittal Log'!C303="","",'Submittal Log'!C303)</f>
        <v/>
      </c>
      <c r="C302" s="38">
        <f>IF('Submittal Log'!G303="","",'Submittal Log'!G303)</f>
        <v/>
      </c>
      <c r="D302" s="38">
        <f>IF('Submittal Log'!J303="","",'Submittal Log'!J303)</f>
        <v/>
      </c>
      <c r="E302" s="39">
        <f>IF('Submittal Log'!L303="","",'Submittal Log'!L303)</f>
        <v/>
      </c>
      <c r="F302" s="39">
        <f>IF('Submittal Log'!M303="","",'Submittal Log'!M303)</f>
        <v/>
      </c>
      <c r="G302" s="40">
        <f>IF('Submittal Log'!N303="","",'Submittal Log'!N303)</f>
        <v/>
      </c>
      <c r="H302" s="40">
        <f>IF('Submittal Log'!O303="","",'Submittal Log'!O303)</f>
        <v/>
      </c>
      <c r="I302" s="41">
        <f>IF(H302="","",H302-TODAY())</f>
        <v/>
      </c>
      <c r="J302" s="40">
        <f>IF('Submittal Log'!P303="","",'Submittal Log'!P303)</f>
        <v/>
      </c>
      <c r="K302" s="40">
        <f>IF('Submittal Log'!Q303="","",'Submittal Log'!Q303)</f>
        <v/>
      </c>
      <c r="L302" s="38">
        <f>IF('Submittal Log'!U303="","",'Submittal Log'!U303)</f>
        <v/>
      </c>
    </row>
    <row r="303">
      <c r="A303" s="38">
        <f>IF('Submittal Log'!A304="","",'Submittal Log'!A304)</f>
        <v/>
      </c>
      <c r="B303" s="38">
        <f>IF('Submittal Log'!C304="","",'Submittal Log'!C304)</f>
        <v/>
      </c>
      <c r="C303" s="38">
        <f>IF('Submittal Log'!G304="","",'Submittal Log'!G304)</f>
        <v/>
      </c>
      <c r="D303" s="38">
        <f>IF('Submittal Log'!J304="","",'Submittal Log'!J304)</f>
        <v/>
      </c>
      <c r="E303" s="39">
        <f>IF('Submittal Log'!L304="","",'Submittal Log'!L304)</f>
        <v/>
      </c>
      <c r="F303" s="39">
        <f>IF('Submittal Log'!M304="","",'Submittal Log'!M304)</f>
        <v/>
      </c>
      <c r="G303" s="40">
        <f>IF('Submittal Log'!N304="","",'Submittal Log'!N304)</f>
        <v/>
      </c>
      <c r="H303" s="40">
        <f>IF('Submittal Log'!O304="","",'Submittal Log'!O304)</f>
        <v/>
      </c>
      <c r="I303" s="41">
        <f>IF(H303="","",H303-TODAY())</f>
        <v/>
      </c>
      <c r="J303" s="40">
        <f>IF('Submittal Log'!P304="","",'Submittal Log'!P304)</f>
        <v/>
      </c>
      <c r="K303" s="40">
        <f>IF('Submittal Log'!Q304="","",'Submittal Log'!Q304)</f>
        <v/>
      </c>
      <c r="L303" s="38">
        <f>IF('Submittal Log'!U304="","",'Submittal Log'!U304)</f>
        <v/>
      </c>
    </row>
    <row r="304">
      <c r="A304" s="38">
        <f>IF('Submittal Log'!A305="","",'Submittal Log'!A305)</f>
        <v/>
      </c>
      <c r="B304" s="38">
        <f>IF('Submittal Log'!C305="","",'Submittal Log'!C305)</f>
        <v/>
      </c>
      <c r="C304" s="38">
        <f>IF('Submittal Log'!G305="","",'Submittal Log'!G305)</f>
        <v/>
      </c>
      <c r="D304" s="38">
        <f>IF('Submittal Log'!J305="","",'Submittal Log'!J305)</f>
        <v/>
      </c>
      <c r="E304" s="39">
        <f>IF('Submittal Log'!L305="","",'Submittal Log'!L305)</f>
        <v/>
      </c>
      <c r="F304" s="39">
        <f>IF('Submittal Log'!M305="","",'Submittal Log'!M305)</f>
        <v/>
      </c>
      <c r="G304" s="40">
        <f>IF('Submittal Log'!N305="","",'Submittal Log'!N305)</f>
        <v/>
      </c>
      <c r="H304" s="40">
        <f>IF('Submittal Log'!O305="","",'Submittal Log'!O305)</f>
        <v/>
      </c>
      <c r="I304" s="41">
        <f>IF(H304="","",H304-TODAY())</f>
        <v/>
      </c>
      <c r="J304" s="40">
        <f>IF('Submittal Log'!P305="","",'Submittal Log'!P305)</f>
        <v/>
      </c>
      <c r="K304" s="40">
        <f>IF('Submittal Log'!Q305="","",'Submittal Log'!Q305)</f>
        <v/>
      </c>
      <c r="L304" s="38">
        <f>IF('Submittal Log'!U305="","",'Submittal Log'!U305)</f>
        <v/>
      </c>
    </row>
  </sheetData>
  <autoFilter ref="A4:L304"/>
  <mergeCells count="1">
    <mergeCell ref="A1:F1"/>
  </mergeCells>
  <conditionalFormatting sqref="I5:I304">
    <cfRule type="cellIs" priority="1" operator="lessThan" dxfId="9">
      <formula>0</formula>
    </cfRule>
    <cfRule type="cellIs" priority="2" operator="between" dxfId="14">
      <formula>0</formula>
      <formula>14</formula>
    </cfRule>
  </conditionalFormatting>
  <conditionalFormatting sqref="E5:E304">
    <cfRule type="cellIs" priority="3" operator="equal" dxfId="10">
      <formula>"Y"</formula>
    </cfRule>
  </conditionalFormatting>
  <conditionalFormatting sqref="L5:L304">
    <cfRule type="cellIs" priority="4" operator="equal" dxfId="0">
      <formula>"Draft"</formula>
    </cfRule>
    <cfRule type="cellIs" priority="5" operator="equal" dxfId="1">
      <formula>"Pending Submission"</formula>
    </cfRule>
    <cfRule type="cellIs" priority="6" operator="equal" dxfId="2">
      <formula>"Submitted"</formula>
    </cfRule>
    <cfRule type="cellIs" priority="7" operator="equal" dxfId="3">
      <formula>"Under Review"</formula>
    </cfRule>
    <cfRule type="cellIs" priority="8" operator="equal" dxfId="4">
      <formula>"Revise and Resubmit"</formula>
    </cfRule>
    <cfRule type="cellIs" priority="9" operator="equal" dxfId="5">
      <formula>"Approved as Noted"</formula>
    </cfRule>
    <cfRule type="cellIs" priority="10" operator="equal" dxfId="6">
      <formula>"Approved"</formula>
    </cfRule>
    <cfRule type="cellIs" priority="11" operator="equal" dxfId="7">
      <formula>"Rejected"</formula>
    </cfRule>
    <cfRule type="cellIs" priority="12" operator="equal" dxfId="8">
      <formula>"Closed"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8" customWidth="1" min="4" max="4"/>
    <col width="18" customWidth="1" min="5" max="5"/>
    <col width="30" customWidth="1" min="6" max="6"/>
    <col width="16" customWidth="1" min="7" max="7"/>
    <col width="14" customWidth="1" min="8" max="8"/>
    <col width="12" customWidth="1" min="9" max="9"/>
    <col width="34" customWidth="1" min="10" max="10"/>
  </cols>
  <sheetData>
    <row r="1" ht="30" customHeight="1">
      <c r="A1" s="17" t="inlineStr">
        <is>
          <t>TRANSMITTAL LOG</t>
        </is>
      </c>
    </row>
    <row r="2">
      <c r="A2" s="5" t="inlineStr">
        <is>
          <t>One row per transmittal sent. The Submittals Enclosed column ties it back to the log.</t>
        </is>
      </c>
    </row>
    <row r="4" ht="30" customHeight="1">
      <c r="A4" s="6" t="inlineStr">
        <is>
          <t>Transmittal #</t>
        </is>
      </c>
      <c r="B4" s="6" t="inlineStr">
        <is>
          <t>Date</t>
        </is>
      </c>
      <c r="C4" s="6" t="inlineStr">
        <is>
          <t>To</t>
        </is>
      </c>
      <c r="D4" s="6" t="inlineStr">
        <is>
          <t>Attention</t>
        </is>
      </c>
      <c r="E4" s="6" t="inlineStr">
        <is>
          <t>From</t>
        </is>
      </c>
      <c r="F4" s="6" t="inlineStr">
        <is>
          <t>Submittals Enclosed</t>
        </is>
      </c>
      <c r="G4" s="6" t="inlineStr">
        <is>
          <t>Purpose</t>
        </is>
      </c>
      <c r="H4" s="6" t="inlineStr">
        <is>
          <t>Method</t>
        </is>
      </c>
      <c r="I4" s="6" t="inlineStr">
        <is>
          <t>Returned</t>
        </is>
      </c>
      <c r="J4" s="6" t="inlineStr">
        <is>
          <t>Notes</t>
        </is>
      </c>
    </row>
    <row r="5">
      <c r="A5" s="42" t="inlineStr">
        <is>
          <t>T-001</t>
        </is>
      </c>
      <c r="B5" s="10" t="n">
        <v>46224</v>
      </c>
      <c r="C5" s="42" t="inlineStr">
        <is>
          <t>[Architect firm]</t>
        </is>
      </c>
      <c r="D5" s="42" t="inlineStr">
        <is>
          <t>Project architect</t>
        </is>
      </c>
      <c r="E5" s="42" t="inlineStr">
        <is>
          <t>[GC] project engineer</t>
        </is>
      </c>
      <c r="F5" s="42" t="inlineStr">
        <is>
          <t>EX-001</t>
        </is>
      </c>
      <c r="G5" s="42" t="inlineStr">
        <is>
          <t>For Review</t>
        </is>
      </c>
      <c r="H5" s="42" t="inlineStr">
        <is>
          <t>Portal</t>
        </is>
      </c>
      <c r="I5" s="10" t="n">
        <v>46233</v>
      </c>
      <c r="J5" s="42" t="inlineStr">
        <is>
          <t>Example, replace</t>
        </is>
      </c>
    </row>
    <row r="6">
      <c r="A6" s="42" t="inlineStr">
        <is>
          <t>T-002</t>
        </is>
      </c>
      <c r="B6" s="10" t="n">
        <v>46240</v>
      </c>
      <c r="C6" s="42" t="inlineStr">
        <is>
          <t>[Architect firm]</t>
        </is>
      </c>
      <c r="D6" s="42" t="inlineStr">
        <is>
          <t>Project architect</t>
        </is>
      </c>
      <c r="E6" s="42" t="inlineStr">
        <is>
          <t>[GC] project engineer</t>
        </is>
      </c>
      <c r="F6" s="42" t="inlineStr">
        <is>
          <t>EX-003</t>
        </is>
      </c>
      <c r="G6" s="42" t="inlineStr">
        <is>
          <t>For Review</t>
        </is>
      </c>
      <c r="H6" s="42" t="inlineStr">
        <is>
          <t>Email</t>
        </is>
      </c>
      <c r="I6" s="10" t="n">
        <v>46254</v>
      </c>
      <c r="J6" s="42" t="inlineStr">
        <is>
          <t>Example, replace</t>
        </is>
      </c>
    </row>
    <row r="7">
      <c r="A7" s="42" t="inlineStr">
        <is>
          <t>T-003</t>
        </is>
      </c>
      <c r="B7" s="10" t="n">
        <v>46261</v>
      </c>
      <c r="C7" s="42" t="inlineStr">
        <is>
          <t>[Architect firm]</t>
        </is>
      </c>
      <c r="D7" s="42" t="inlineStr">
        <is>
          <t>Project architect</t>
        </is>
      </c>
      <c r="E7" s="42" t="inlineStr">
        <is>
          <t>[GC] project engineer</t>
        </is>
      </c>
      <c r="F7" s="42" t="inlineStr">
        <is>
          <t>EX-002 (Rev 1)</t>
        </is>
      </c>
      <c r="G7" s="42" t="inlineStr">
        <is>
          <t>Resubmittal</t>
        </is>
      </c>
      <c r="H7" s="42" t="inlineStr">
        <is>
          <t>Portal</t>
        </is>
      </c>
      <c r="I7" s="10" t="n"/>
      <c r="J7" s="42" t="inlineStr">
        <is>
          <t>Example, replace</t>
        </is>
      </c>
    </row>
    <row r="8">
      <c r="A8" s="43" t="n"/>
      <c r="B8" s="16" t="n"/>
      <c r="C8" s="43" t="n"/>
      <c r="D8" s="43" t="n"/>
      <c r="E8" s="43" t="n"/>
      <c r="F8" s="43" t="n"/>
      <c r="G8" s="43" t="n"/>
      <c r="H8" s="43" t="n"/>
      <c r="I8" s="16" t="n"/>
      <c r="J8" s="43" t="n"/>
    </row>
    <row r="9">
      <c r="A9" s="43" t="n"/>
      <c r="B9" s="16" t="n"/>
      <c r="C9" s="43" t="n"/>
      <c r="D9" s="43" t="n"/>
      <c r="E9" s="43" t="n"/>
      <c r="F9" s="43" t="n"/>
      <c r="G9" s="43" t="n"/>
      <c r="H9" s="43" t="n"/>
      <c r="I9" s="16" t="n"/>
      <c r="J9" s="43" t="n"/>
    </row>
    <row r="10">
      <c r="A10" s="43" t="n"/>
      <c r="B10" s="16" t="n"/>
      <c r="C10" s="43" t="n"/>
      <c r="D10" s="43" t="n"/>
      <c r="E10" s="43" t="n"/>
      <c r="F10" s="43" t="n"/>
      <c r="G10" s="43" t="n"/>
      <c r="H10" s="43" t="n"/>
      <c r="I10" s="16" t="n"/>
      <c r="J10" s="43" t="n"/>
    </row>
    <row r="11">
      <c r="A11" s="43" t="n"/>
      <c r="B11" s="16" t="n"/>
      <c r="C11" s="43" t="n"/>
      <c r="D11" s="43" t="n"/>
      <c r="E11" s="43" t="n"/>
      <c r="F11" s="43" t="n"/>
      <c r="G11" s="43" t="n"/>
      <c r="H11" s="43" t="n"/>
      <c r="I11" s="16" t="n"/>
      <c r="J11" s="43" t="n"/>
    </row>
    <row r="12">
      <c r="A12" s="43" t="n"/>
      <c r="B12" s="16" t="n"/>
      <c r="C12" s="43" t="n"/>
      <c r="D12" s="43" t="n"/>
      <c r="E12" s="43" t="n"/>
      <c r="F12" s="43" t="n"/>
      <c r="G12" s="43" t="n"/>
      <c r="H12" s="43" t="n"/>
      <c r="I12" s="16" t="n"/>
      <c r="J12" s="43" t="n"/>
    </row>
    <row r="13">
      <c r="A13" s="43" t="n"/>
      <c r="B13" s="16" t="n"/>
      <c r="C13" s="43" t="n"/>
      <c r="D13" s="43" t="n"/>
      <c r="E13" s="43" t="n"/>
      <c r="F13" s="43" t="n"/>
      <c r="G13" s="43" t="n"/>
      <c r="H13" s="43" t="n"/>
      <c r="I13" s="16" t="n"/>
      <c r="J13" s="43" t="n"/>
    </row>
    <row r="14">
      <c r="A14" s="43" t="n"/>
      <c r="B14" s="16" t="n"/>
      <c r="C14" s="43" t="n"/>
      <c r="D14" s="43" t="n"/>
      <c r="E14" s="43" t="n"/>
      <c r="F14" s="43" t="n"/>
      <c r="G14" s="43" t="n"/>
      <c r="H14" s="43" t="n"/>
      <c r="I14" s="16" t="n"/>
      <c r="J14" s="43" t="n"/>
    </row>
    <row r="15">
      <c r="A15" s="43" t="n"/>
      <c r="B15" s="16" t="n"/>
      <c r="C15" s="43" t="n"/>
      <c r="D15" s="43" t="n"/>
      <c r="E15" s="43" t="n"/>
      <c r="F15" s="43" t="n"/>
      <c r="G15" s="43" t="n"/>
      <c r="H15" s="43" t="n"/>
      <c r="I15" s="16" t="n"/>
      <c r="J15" s="43" t="n"/>
    </row>
    <row r="16">
      <c r="A16" s="43" t="n"/>
      <c r="B16" s="16" t="n"/>
      <c r="C16" s="43" t="n"/>
      <c r="D16" s="43" t="n"/>
      <c r="E16" s="43" t="n"/>
      <c r="F16" s="43" t="n"/>
      <c r="G16" s="43" t="n"/>
      <c r="H16" s="43" t="n"/>
      <c r="I16" s="16" t="n"/>
      <c r="J16" s="43" t="n"/>
    </row>
    <row r="17">
      <c r="A17" s="43" t="n"/>
      <c r="B17" s="16" t="n"/>
      <c r="C17" s="43" t="n"/>
      <c r="D17" s="43" t="n"/>
      <c r="E17" s="43" t="n"/>
      <c r="F17" s="43" t="n"/>
      <c r="G17" s="43" t="n"/>
      <c r="H17" s="43" t="n"/>
      <c r="I17" s="16" t="n"/>
      <c r="J17" s="43" t="n"/>
    </row>
    <row r="18">
      <c r="A18" s="43" t="n"/>
      <c r="B18" s="16" t="n"/>
      <c r="C18" s="43" t="n"/>
      <c r="D18" s="43" t="n"/>
      <c r="E18" s="43" t="n"/>
      <c r="F18" s="43" t="n"/>
      <c r="G18" s="43" t="n"/>
      <c r="H18" s="43" t="n"/>
      <c r="I18" s="16" t="n"/>
      <c r="J18" s="43" t="n"/>
    </row>
    <row r="19">
      <c r="A19" s="43" t="n"/>
      <c r="B19" s="16" t="n"/>
      <c r="C19" s="43" t="n"/>
      <c r="D19" s="43" t="n"/>
      <c r="E19" s="43" t="n"/>
      <c r="F19" s="43" t="n"/>
      <c r="G19" s="43" t="n"/>
      <c r="H19" s="43" t="n"/>
      <c r="I19" s="16" t="n"/>
      <c r="J19" s="43" t="n"/>
    </row>
    <row r="20">
      <c r="A20" s="43" t="n"/>
      <c r="B20" s="16" t="n"/>
      <c r="C20" s="43" t="n"/>
      <c r="D20" s="43" t="n"/>
      <c r="E20" s="43" t="n"/>
      <c r="F20" s="43" t="n"/>
      <c r="G20" s="43" t="n"/>
      <c r="H20" s="43" t="n"/>
      <c r="I20" s="16" t="n"/>
      <c r="J20" s="43" t="n"/>
    </row>
    <row r="21">
      <c r="A21" s="43" t="n"/>
      <c r="B21" s="16" t="n"/>
      <c r="C21" s="43" t="n"/>
      <c r="D21" s="43" t="n"/>
      <c r="E21" s="43" t="n"/>
      <c r="F21" s="43" t="n"/>
      <c r="G21" s="43" t="n"/>
      <c r="H21" s="43" t="n"/>
      <c r="I21" s="16" t="n"/>
      <c r="J21" s="43" t="n"/>
    </row>
    <row r="22">
      <c r="A22" s="43" t="n"/>
      <c r="B22" s="16" t="n"/>
      <c r="C22" s="43" t="n"/>
      <c r="D22" s="43" t="n"/>
      <c r="E22" s="43" t="n"/>
      <c r="F22" s="43" t="n"/>
      <c r="G22" s="43" t="n"/>
      <c r="H22" s="43" t="n"/>
      <c r="I22" s="16" t="n"/>
      <c r="J22" s="43" t="n"/>
    </row>
    <row r="23">
      <c r="A23" s="43" t="n"/>
      <c r="B23" s="16" t="n"/>
      <c r="C23" s="43" t="n"/>
      <c r="D23" s="43" t="n"/>
      <c r="E23" s="43" t="n"/>
      <c r="F23" s="43" t="n"/>
      <c r="G23" s="43" t="n"/>
      <c r="H23" s="43" t="n"/>
      <c r="I23" s="16" t="n"/>
      <c r="J23" s="43" t="n"/>
    </row>
    <row r="24">
      <c r="A24" s="43" t="n"/>
      <c r="B24" s="16" t="n"/>
      <c r="C24" s="43" t="n"/>
      <c r="D24" s="43" t="n"/>
      <c r="E24" s="43" t="n"/>
      <c r="F24" s="43" t="n"/>
      <c r="G24" s="43" t="n"/>
      <c r="H24" s="43" t="n"/>
      <c r="I24" s="16" t="n"/>
      <c r="J24" s="43" t="n"/>
    </row>
    <row r="25">
      <c r="A25" s="43" t="n"/>
      <c r="B25" s="16" t="n"/>
      <c r="C25" s="43" t="n"/>
      <c r="D25" s="43" t="n"/>
      <c r="E25" s="43" t="n"/>
      <c r="F25" s="43" t="n"/>
      <c r="G25" s="43" t="n"/>
      <c r="H25" s="43" t="n"/>
      <c r="I25" s="16" t="n"/>
      <c r="J25" s="43" t="n"/>
    </row>
    <row r="26">
      <c r="A26" s="43" t="n"/>
      <c r="B26" s="16" t="n"/>
      <c r="C26" s="43" t="n"/>
      <c r="D26" s="43" t="n"/>
      <c r="E26" s="43" t="n"/>
      <c r="F26" s="43" t="n"/>
      <c r="G26" s="43" t="n"/>
      <c r="H26" s="43" t="n"/>
      <c r="I26" s="16" t="n"/>
      <c r="J26" s="43" t="n"/>
    </row>
    <row r="27">
      <c r="A27" s="43" t="n"/>
      <c r="B27" s="16" t="n"/>
      <c r="C27" s="43" t="n"/>
      <c r="D27" s="43" t="n"/>
      <c r="E27" s="43" t="n"/>
      <c r="F27" s="43" t="n"/>
      <c r="G27" s="43" t="n"/>
      <c r="H27" s="43" t="n"/>
      <c r="I27" s="16" t="n"/>
      <c r="J27" s="43" t="n"/>
    </row>
    <row r="28">
      <c r="A28" s="43" t="n"/>
      <c r="B28" s="16" t="n"/>
      <c r="C28" s="43" t="n"/>
      <c r="D28" s="43" t="n"/>
      <c r="E28" s="43" t="n"/>
      <c r="F28" s="43" t="n"/>
      <c r="G28" s="43" t="n"/>
      <c r="H28" s="43" t="n"/>
      <c r="I28" s="16" t="n"/>
      <c r="J28" s="43" t="n"/>
    </row>
    <row r="29">
      <c r="A29" s="43" t="n"/>
      <c r="B29" s="16" t="n"/>
      <c r="C29" s="43" t="n"/>
      <c r="D29" s="43" t="n"/>
      <c r="E29" s="43" t="n"/>
      <c r="F29" s="43" t="n"/>
      <c r="G29" s="43" t="n"/>
      <c r="H29" s="43" t="n"/>
      <c r="I29" s="16" t="n"/>
      <c r="J29" s="43" t="n"/>
    </row>
    <row r="30">
      <c r="A30" s="43" t="n"/>
      <c r="B30" s="16" t="n"/>
      <c r="C30" s="43" t="n"/>
      <c r="D30" s="43" t="n"/>
      <c r="E30" s="43" t="n"/>
      <c r="F30" s="43" t="n"/>
      <c r="G30" s="43" t="n"/>
      <c r="H30" s="43" t="n"/>
      <c r="I30" s="16" t="n"/>
      <c r="J30" s="43" t="n"/>
    </row>
    <row r="31">
      <c r="A31" s="43" t="n"/>
      <c r="B31" s="16" t="n"/>
      <c r="C31" s="43" t="n"/>
      <c r="D31" s="43" t="n"/>
      <c r="E31" s="43" t="n"/>
      <c r="F31" s="43" t="n"/>
      <c r="G31" s="43" t="n"/>
      <c r="H31" s="43" t="n"/>
      <c r="I31" s="16" t="n"/>
      <c r="J31" s="43" t="n"/>
    </row>
    <row r="32">
      <c r="A32" s="43" t="n"/>
      <c r="B32" s="16" t="n"/>
      <c r="C32" s="43" t="n"/>
      <c r="D32" s="43" t="n"/>
      <c r="E32" s="43" t="n"/>
      <c r="F32" s="43" t="n"/>
      <c r="G32" s="43" t="n"/>
      <c r="H32" s="43" t="n"/>
      <c r="I32" s="16" t="n"/>
      <c r="J32" s="43" t="n"/>
    </row>
    <row r="33">
      <c r="A33" s="43" t="n"/>
      <c r="B33" s="16" t="n"/>
      <c r="C33" s="43" t="n"/>
      <c r="D33" s="43" t="n"/>
      <c r="E33" s="43" t="n"/>
      <c r="F33" s="43" t="n"/>
      <c r="G33" s="43" t="n"/>
      <c r="H33" s="43" t="n"/>
      <c r="I33" s="16" t="n"/>
      <c r="J33" s="43" t="n"/>
    </row>
    <row r="34">
      <c r="A34" s="43" t="n"/>
      <c r="B34" s="16" t="n"/>
      <c r="C34" s="43" t="n"/>
      <c r="D34" s="43" t="n"/>
      <c r="E34" s="43" t="n"/>
      <c r="F34" s="43" t="n"/>
      <c r="G34" s="43" t="n"/>
      <c r="H34" s="43" t="n"/>
      <c r="I34" s="16" t="n"/>
      <c r="J34" s="43" t="n"/>
    </row>
    <row r="35">
      <c r="A35" s="43" t="n"/>
      <c r="B35" s="16" t="n"/>
      <c r="C35" s="43" t="n"/>
      <c r="D35" s="43" t="n"/>
      <c r="E35" s="43" t="n"/>
      <c r="F35" s="43" t="n"/>
      <c r="G35" s="43" t="n"/>
      <c r="H35" s="43" t="n"/>
      <c r="I35" s="16" t="n"/>
      <c r="J35" s="43" t="n"/>
    </row>
    <row r="36">
      <c r="A36" s="43" t="n"/>
      <c r="B36" s="16" t="n"/>
      <c r="C36" s="43" t="n"/>
      <c r="D36" s="43" t="n"/>
      <c r="E36" s="43" t="n"/>
      <c r="F36" s="43" t="n"/>
      <c r="G36" s="43" t="n"/>
      <c r="H36" s="43" t="n"/>
      <c r="I36" s="16" t="n"/>
      <c r="J36" s="43" t="n"/>
    </row>
    <row r="37">
      <c r="A37" s="43" t="n"/>
      <c r="B37" s="16" t="n"/>
      <c r="C37" s="43" t="n"/>
      <c r="D37" s="43" t="n"/>
      <c r="E37" s="43" t="n"/>
      <c r="F37" s="43" t="n"/>
      <c r="G37" s="43" t="n"/>
      <c r="H37" s="43" t="n"/>
      <c r="I37" s="16" t="n"/>
      <c r="J37" s="43" t="n"/>
    </row>
    <row r="38">
      <c r="A38" s="43" t="n"/>
      <c r="B38" s="16" t="n"/>
      <c r="C38" s="43" t="n"/>
      <c r="D38" s="43" t="n"/>
      <c r="E38" s="43" t="n"/>
      <c r="F38" s="43" t="n"/>
      <c r="G38" s="43" t="n"/>
      <c r="H38" s="43" t="n"/>
      <c r="I38" s="16" t="n"/>
      <c r="J38" s="43" t="n"/>
    </row>
    <row r="39">
      <c r="A39" s="43" t="n"/>
      <c r="B39" s="16" t="n"/>
      <c r="C39" s="43" t="n"/>
      <c r="D39" s="43" t="n"/>
      <c r="E39" s="43" t="n"/>
      <c r="F39" s="43" t="n"/>
      <c r="G39" s="43" t="n"/>
      <c r="H39" s="43" t="n"/>
      <c r="I39" s="16" t="n"/>
      <c r="J39" s="43" t="n"/>
    </row>
    <row r="40">
      <c r="A40" s="43" t="n"/>
      <c r="B40" s="16" t="n"/>
      <c r="C40" s="43" t="n"/>
      <c r="D40" s="43" t="n"/>
      <c r="E40" s="43" t="n"/>
      <c r="F40" s="43" t="n"/>
      <c r="G40" s="43" t="n"/>
      <c r="H40" s="43" t="n"/>
      <c r="I40" s="16" t="n"/>
      <c r="J40" s="43" t="n"/>
    </row>
    <row r="41">
      <c r="A41" s="43" t="n"/>
      <c r="B41" s="16" t="n"/>
      <c r="C41" s="43" t="n"/>
      <c r="D41" s="43" t="n"/>
      <c r="E41" s="43" t="n"/>
      <c r="F41" s="43" t="n"/>
      <c r="G41" s="43" t="n"/>
      <c r="H41" s="43" t="n"/>
      <c r="I41" s="16" t="n"/>
      <c r="J41" s="43" t="n"/>
    </row>
    <row r="42">
      <c r="A42" s="43" t="n"/>
      <c r="B42" s="16" t="n"/>
      <c r="C42" s="43" t="n"/>
      <c r="D42" s="43" t="n"/>
      <c r="E42" s="43" t="n"/>
      <c r="F42" s="43" t="n"/>
      <c r="G42" s="43" t="n"/>
      <c r="H42" s="43" t="n"/>
      <c r="I42" s="16" t="n"/>
      <c r="J42" s="43" t="n"/>
    </row>
    <row r="43">
      <c r="A43" s="43" t="n"/>
      <c r="B43" s="16" t="n"/>
      <c r="C43" s="43" t="n"/>
      <c r="D43" s="43" t="n"/>
      <c r="E43" s="43" t="n"/>
      <c r="F43" s="43" t="n"/>
      <c r="G43" s="43" t="n"/>
      <c r="H43" s="43" t="n"/>
      <c r="I43" s="16" t="n"/>
      <c r="J43" s="43" t="n"/>
    </row>
    <row r="44">
      <c r="A44" s="43" t="n"/>
      <c r="B44" s="16" t="n"/>
      <c r="C44" s="43" t="n"/>
      <c r="D44" s="43" t="n"/>
      <c r="E44" s="43" t="n"/>
      <c r="F44" s="43" t="n"/>
      <c r="G44" s="43" t="n"/>
      <c r="H44" s="43" t="n"/>
      <c r="I44" s="16" t="n"/>
      <c r="J44" s="43" t="n"/>
    </row>
    <row r="45">
      <c r="A45" s="43" t="n"/>
      <c r="B45" s="16" t="n"/>
      <c r="C45" s="43" t="n"/>
      <c r="D45" s="43" t="n"/>
      <c r="E45" s="43" t="n"/>
      <c r="F45" s="43" t="n"/>
      <c r="G45" s="43" t="n"/>
      <c r="H45" s="43" t="n"/>
      <c r="I45" s="16" t="n"/>
      <c r="J45" s="43" t="n"/>
    </row>
    <row r="46">
      <c r="A46" s="43" t="n"/>
      <c r="B46" s="16" t="n"/>
      <c r="C46" s="43" t="n"/>
      <c r="D46" s="43" t="n"/>
      <c r="E46" s="43" t="n"/>
      <c r="F46" s="43" t="n"/>
      <c r="G46" s="43" t="n"/>
      <c r="H46" s="43" t="n"/>
      <c r="I46" s="16" t="n"/>
      <c r="J46" s="43" t="n"/>
    </row>
    <row r="47">
      <c r="A47" s="43" t="n"/>
      <c r="B47" s="16" t="n"/>
      <c r="C47" s="43" t="n"/>
      <c r="D47" s="43" t="n"/>
      <c r="E47" s="43" t="n"/>
      <c r="F47" s="43" t="n"/>
      <c r="G47" s="43" t="n"/>
      <c r="H47" s="43" t="n"/>
      <c r="I47" s="16" t="n"/>
      <c r="J47" s="43" t="n"/>
    </row>
    <row r="48">
      <c r="A48" s="43" t="n"/>
      <c r="B48" s="16" t="n"/>
      <c r="C48" s="43" t="n"/>
      <c r="D48" s="43" t="n"/>
      <c r="E48" s="43" t="n"/>
      <c r="F48" s="43" t="n"/>
      <c r="G48" s="43" t="n"/>
      <c r="H48" s="43" t="n"/>
      <c r="I48" s="16" t="n"/>
      <c r="J48" s="43" t="n"/>
    </row>
    <row r="49">
      <c r="A49" s="43" t="n"/>
      <c r="B49" s="16" t="n"/>
      <c r="C49" s="43" t="n"/>
      <c r="D49" s="43" t="n"/>
      <c r="E49" s="43" t="n"/>
      <c r="F49" s="43" t="n"/>
      <c r="G49" s="43" t="n"/>
      <c r="H49" s="43" t="n"/>
      <c r="I49" s="16" t="n"/>
      <c r="J49" s="43" t="n"/>
    </row>
    <row r="50">
      <c r="A50" s="43" t="n"/>
      <c r="B50" s="16" t="n"/>
      <c r="C50" s="43" t="n"/>
      <c r="D50" s="43" t="n"/>
      <c r="E50" s="43" t="n"/>
      <c r="F50" s="43" t="n"/>
      <c r="G50" s="43" t="n"/>
      <c r="H50" s="43" t="n"/>
      <c r="I50" s="16" t="n"/>
      <c r="J50" s="43" t="n"/>
    </row>
    <row r="51">
      <c r="A51" s="43" t="n"/>
      <c r="B51" s="16" t="n"/>
      <c r="C51" s="43" t="n"/>
      <c r="D51" s="43" t="n"/>
      <c r="E51" s="43" t="n"/>
      <c r="F51" s="43" t="n"/>
      <c r="G51" s="43" t="n"/>
      <c r="H51" s="43" t="n"/>
      <c r="I51" s="16" t="n"/>
      <c r="J51" s="43" t="n"/>
    </row>
    <row r="52">
      <c r="A52" s="43" t="n"/>
      <c r="B52" s="16" t="n"/>
      <c r="C52" s="43" t="n"/>
      <c r="D52" s="43" t="n"/>
      <c r="E52" s="43" t="n"/>
      <c r="F52" s="43" t="n"/>
      <c r="G52" s="43" t="n"/>
      <c r="H52" s="43" t="n"/>
      <c r="I52" s="16" t="n"/>
      <c r="J52" s="43" t="n"/>
    </row>
    <row r="53">
      <c r="A53" s="43" t="n"/>
      <c r="B53" s="16" t="n"/>
      <c r="C53" s="43" t="n"/>
      <c r="D53" s="43" t="n"/>
      <c r="E53" s="43" t="n"/>
      <c r="F53" s="43" t="n"/>
      <c r="G53" s="43" t="n"/>
      <c r="H53" s="43" t="n"/>
      <c r="I53" s="16" t="n"/>
      <c r="J53" s="43" t="n"/>
    </row>
    <row r="54">
      <c r="A54" s="43" t="n"/>
      <c r="B54" s="16" t="n"/>
      <c r="C54" s="43" t="n"/>
      <c r="D54" s="43" t="n"/>
      <c r="E54" s="43" t="n"/>
      <c r="F54" s="43" t="n"/>
      <c r="G54" s="43" t="n"/>
      <c r="H54" s="43" t="n"/>
      <c r="I54" s="16" t="n"/>
      <c r="J54" s="43" t="n"/>
    </row>
    <row r="55">
      <c r="A55" s="43" t="n"/>
      <c r="B55" s="16" t="n"/>
      <c r="C55" s="43" t="n"/>
      <c r="D55" s="43" t="n"/>
      <c r="E55" s="43" t="n"/>
      <c r="F55" s="43" t="n"/>
      <c r="G55" s="43" t="n"/>
      <c r="H55" s="43" t="n"/>
      <c r="I55" s="16" t="n"/>
      <c r="J55" s="43" t="n"/>
    </row>
    <row r="56">
      <c r="A56" s="43" t="n"/>
      <c r="B56" s="16" t="n"/>
      <c r="C56" s="43" t="n"/>
      <c r="D56" s="43" t="n"/>
      <c r="E56" s="43" t="n"/>
      <c r="F56" s="43" t="n"/>
      <c r="G56" s="43" t="n"/>
      <c r="H56" s="43" t="n"/>
      <c r="I56" s="16" t="n"/>
      <c r="J56" s="43" t="n"/>
    </row>
    <row r="57">
      <c r="A57" s="43" t="n"/>
      <c r="B57" s="16" t="n"/>
      <c r="C57" s="43" t="n"/>
      <c r="D57" s="43" t="n"/>
      <c r="E57" s="43" t="n"/>
      <c r="F57" s="43" t="n"/>
      <c r="G57" s="43" t="n"/>
      <c r="H57" s="43" t="n"/>
      <c r="I57" s="16" t="n"/>
      <c r="J57" s="43" t="n"/>
    </row>
    <row r="58">
      <c r="A58" s="43" t="n"/>
      <c r="B58" s="16" t="n"/>
      <c r="C58" s="43" t="n"/>
      <c r="D58" s="43" t="n"/>
      <c r="E58" s="43" t="n"/>
      <c r="F58" s="43" t="n"/>
      <c r="G58" s="43" t="n"/>
      <c r="H58" s="43" t="n"/>
      <c r="I58" s="16" t="n"/>
      <c r="J58" s="43" t="n"/>
    </row>
    <row r="59">
      <c r="A59" s="43" t="n"/>
      <c r="B59" s="16" t="n"/>
      <c r="C59" s="43" t="n"/>
      <c r="D59" s="43" t="n"/>
      <c r="E59" s="43" t="n"/>
      <c r="F59" s="43" t="n"/>
      <c r="G59" s="43" t="n"/>
      <c r="H59" s="43" t="n"/>
      <c r="I59" s="16" t="n"/>
      <c r="J59" s="43" t="n"/>
    </row>
    <row r="60">
      <c r="A60" s="43" t="n"/>
      <c r="B60" s="16" t="n"/>
      <c r="C60" s="43" t="n"/>
      <c r="D60" s="43" t="n"/>
      <c r="E60" s="43" t="n"/>
      <c r="F60" s="43" t="n"/>
      <c r="G60" s="43" t="n"/>
      <c r="H60" s="43" t="n"/>
      <c r="I60" s="16" t="n"/>
      <c r="J60" s="43" t="n"/>
    </row>
    <row r="61">
      <c r="A61" s="43" t="n"/>
      <c r="B61" s="16" t="n"/>
      <c r="C61" s="43" t="n"/>
      <c r="D61" s="43" t="n"/>
      <c r="E61" s="43" t="n"/>
      <c r="F61" s="43" t="n"/>
      <c r="G61" s="43" t="n"/>
      <c r="H61" s="43" t="n"/>
      <c r="I61" s="16" t="n"/>
      <c r="J61" s="43" t="n"/>
    </row>
    <row r="62">
      <c r="A62" s="43" t="n"/>
      <c r="B62" s="16" t="n"/>
      <c r="C62" s="43" t="n"/>
      <c r="D62" s="43" t="n"/>
      <c r="E62" s="43" t="n"/>
      <c r="F62" s="43" t="n"/>
      <c r="G62" s="43" t="n"/>
      <c r="H62" s="43" t="n"/>
      <c r="I62" s="16" t="n"/>
      <c r="J62" s="43" t="n"/>
    </row>
    <row r="63">
      <c r="A63" s="43" t="n"/>
      <c r="B63" s="16" t="n"/>
      <c r="C63" s="43" t="n"/>
      <c r="D63" s="43" t="n"/>
      <c r="E63" s="43" t="n"/>
      <c r="F63" s="43" t="n"/>
      <c r="G63" s="43" t="n"/>
      <c r="H63" s="43" t="n"/>
      <c r="I63" s="16" t="n"/>
      <c r="J63" s="43" t="n"/>
    </row>
    <row r="64">
      <c r="A64" s="43" t="n"/>
      <c r="B64" s="16" t="n"/>
      <c r="C64" s="43" t="n"/>
      <c r="D64" s="43" t="n"/>
      <c r="E64" s="43" t="n"/>
      <c r="F64" s="43" t="n"/>
      <c r="G64" s="43" t="n"/>
      <c r="H64" s="43" t="n"/>
      <c r="I64" s="16" t="n"/>
      <c r="J64" s="43" t="n"/>
    </row>
    <row r="65">
      <c r="A65" s="43" t="n"/>
      <c r="B65" s="16" t="n"/>
      <c r="C65" s="43" t="n"/>
      <c r="D65" s="43" t="n"/>
      <c r="E65" s="43" t="n"/>
      <c r="F65" s="43" t="n"/>
      <c r="G65" s="43" t="n"/>
      <c r="H65" s="43" t="n"/>
      <c r="I65" s="16" t="n"/>
      <c r="J65" s="43" t="n"/>
    </row>
    <row r="66">
      <c r="A66" s="43" t="n"/>
      <c r="B66" s="16" t="n"/>
      <c r="C66" s="43" t="n"/>
      <c r="D66" s="43" t="n"/>
      <c r="E66" s="43" t="n"/>
      <c r="F66" s="43" t="n"/>
      <c r="G66" s="43" t="n"/>
      <c r="H66" s="43" t="n"/>
      <c r="I66" s="16" t="n"/>
      <c r="J66" s="43" t="n"/>
    </row>
    <row r="67">
      <c r="A67" s="43" t="n"/>
      <c r="B67" s="16" t="n"/>
      <c r="C67" s="43" t="n"/>
      <c r="D67" s="43" t="n"/>
      <c r="E67" s="43" t="n"/>
      <c r="F67" s="43" t="n"/>
      <c r="G67" s="43" t="n"/>
      <c r="H67" s="43" t="n"/>
      <c r="I67" s="16" t="n"/>
      <c r="J67" s="43" t="n"/>
    </row>
    <row r="68">
      <c r="A68" s="43" t="n"/>
      <c r="B68" s="16" t="n"/>
      <c r="C68" s="43" t="n"/>
      <c r="D68" s="43" t="n"/>
      <c r="E68" s="43" t="n"/>
      <c r="F68" s="43" t="n"/>
      <c r="G68" s="43" t="n"/>
      <c r="H68" s="43" t="n"/>
      <c r="I68" s="16" t="n"/>
      <c r="J68" s="43" t="n"/>
    </row>
    <row r="69">
      <c r="A69" s="43" t="n"/>
      <c r="B69" s="16" t="n"/>
      <c r="C69" s="43" t="n"/>
      <c r="D69" s="43" t="n"/>
      <c r="E69" s="43" t="n"/>
      <c r="F69" s="43" t="n"/>
      <c r="G69" s="43" t="n"/>
      <c r="H69" s="43" t="n"/>
      <c r="I69" s="16" t="n"/>
      <c r="J69" s="43" t="n"/>
    </row>
    <row r="70">
      <c r="A70" s="43" t="n"/>
      <c r="B70" s="16" t="n"/>
      <c r="C70" s="43" t="n"/>
      <c r="D70" s="43" t="n"/>
      <c r="E70" s="43" t="n"/>
      <c r="F70" s="43" t="n"/>
      <c r="G70" s="43" t="n"/>
      <c r="H70" s="43" t="n"/>
      <c r="I70" s="16" t="n"/>
      <c r="J70" s="43" t="n"/>
    </row>
    <row r="71">
      <c r="A71" s="43" t="n"/>
      <c r="B71" s="16" t="n"/>
      <c r="C71" s="43" t="n"/>
      <c r="D71" s="43" t="n"/>
      <c r="E71" s="43" t="n"/>
      <c r="F71" s="43" t="n"/>
      <c r="G71" s="43" t="n"/>
      <c r="H71" s="43" t="n"/>
      <c r="I71" s="16" t="n"/>
      <c r="J71" s="43" t="n"/>
    </row>
    <row r="72">
      <c r="A72" s="43" t="n"/>
      <c r="B72" s="16" t="n"/>
      <c r="C72" s="43" t="n"/>
      <c r="D72" s="43" t="n"/>
      <c r="E72" s="43" t="n"/>
      <c r="F72" s="43" t="n"/>
      <c r="G72" s="43" t="n"/>
      <c r="H72" s="43" t="n"/>
      <c r="I72" s="16" t="n"/>
      <c r="J72" s="43" t="n"/>
    </row>
    <row r="73">
      <c r="A73" s="43" t="n"/>
      <c r="B73" s="16" t="n"/>
      <c r="C73" s="43" t="n"/>
      <c r="D73" s="43" t="n"/>
      <c r="E73" s="43" t="n"/>
      <c r="F73" s="43" t="n"/>
      <c r="G73" s="43" t="n"/>
      <c r="H73" s="43" t="n"/>
      <c r="I73" s="16" t="n"/>
      <c r="J73" s="43" t="n"/>
    </row>
    <row r="74">
      <c r="A74" s="43" t="n"/>
      <c r="B74" s="16" t="n"/>
      <c r="C74" s="43" t="n"/>
      <c r="D74" s="43" t="n"/>
      <c r="E74" s="43" t="n"/>
      <c r="F74" s="43" t="n"/>
      <c r="G74" s="43" t="n"/>
      <c r="H74" s="43" t="n"/>
      <c r="I74" s="16" t="n"/>
      <c r="J74" s="43" t="n"/>
    </row>
    <row r="75">
      <c r="A75" s="43" t="n"/>
      <c r="B75" s="16" t="n"/>
      <c r="C75" s="43" t="n"/>
      <c r="D75" s="43" t="n"/>
      <c r="E75" s="43" t="n"/>
      <c r="F75" s="43" t="n"/>
      <c r="G75" s="43" t="n"/>
      <c r="H75" s="43" t="n"/>
      <c r="I75" s="16" t="n"/>
      <c r="J75" s="43" t="n"/>
    </row>
    <row r="76">
      <c r="A76" s="43" t="n"/>
      <c r="B76" s="16" t="n"/>
      <c r="C76" s="43" t="n"/>
      <c r="D76" s="43" t="n"/>
      <c r="E76" s="43" t="n"/>
      <c r="F76" s="43" t="n"/>
      <c r="G76" s="43" t="n"/>
      <c r="H76" s="43" t="n"/>
      <c r="I76" s="16" t="n"/>
      <c r="J76" s="43" t="n"/>
    </row>
    <row r="77">
      <c r="A77" s="43" t="n"/>
      <c r="B77" s="16" t="n"/>
      <c r="C77" s="43" t="n"/>
      <c r="D77" s="43" t="n"/>
      <c r="E77" s="43" t="n"/>
      <c r="F77" s="43" t="n"/>
      <c r="G77" s="43" t="n"/>
      <c r="H77" s="43" t="n"/>
      <c r="I77" s="16" t="n"/>
      <c r="J77" s="43" t="n"/>
    </row>
    <row r="78">
      <c r="A78" s="43" t="n"/>
      <c r="B78" s="16" t="n"/>
      <c r="C78" s="43" t="n"/>
      <c r="D78" s="43" t="n"/>
      <c r="E78" s="43" t="n"/>
      <c r="F78" s="43" t="n"/>
      <c r="G78" s="43" t="n"/>
      <c r="H78" s="43" t="n"/>
      <c r="I78" s="16" t="n"/>
      <c r="J78" s="43" t="n"/>
    </row>
    <row r="79">
      <c r="A79" s="43" t="n"/>
      <c r="B79" s="16" t="n"/>
      <c r="C79" s="43" t="n"/>
      <c r="D79" s="43" t="n"/>
      <c r="E79" s="43" t="n"/>
      <c r="F79" s="43" t="n"/>
      <c r="G79" s="43" t="n"/>
      <c r="H79" s="43" t="n"/>
      <c r="I79" s="16" t="n"/>
      <c r="J79" s="43" t="n"/>
    </row>
    <row r="80">
      <c r="A80" s="43" t="n"/>
      <c r="B80" s="16" t="n"/>
      <c r="C80" s="43" t="n"/>
      <c r="D80" s="43" t="n"/>
      <c r="E80" s="43" t="n"/>
      <c r="F80" s="43" t="n"/>
      <c r="G80" s="43" t="n"/>
      <c r="H80" s="43" t="n"/>
      <c r="I80" s="16" t="n"/>
      <c r="J80" s="43" t="n"/>
    </row>
    <row r="81">
      <c r="A81" s="43" t="n"/>
      <c r="B81" s="16" t="n"/>
      <c r="C81" s="43" t="n"/>
      <c r="D81" s="43" t="n"/>
      <c r="E81" s="43" t="n"/>
      <c r="F81" s="43" t="n"/>
      <c r="G81" s="43" t="n"/>
      <c r="H81" s="43" t="n"/>
      <c r="I81" s="16" t="n"/>
      <c r="J81" s="43" t="n"/>
    </row>
    <row r="82">
      <c r="A82" s="43" t="n"/>
      <c r="B82" s="16" t="n"/>
      <c r="C82" s="43" t="n"/>
      <c r="D82" s="43" t="n"/>
      <c r="E82" s="43" t="n"/>
      <c r="F82" s="43" t="n"/>
      <c r="G82" s="43" t="n"/>
      <c r="H82" s="43" t="n"/>
      <c r="I82" s="16" t="n"/>
      <c r="J82" s="43" t="n"/>
    </row>
    <row r="83">
      <c r="A83" s="43" t="n"/>
      <c r="B83" s="16" t="n"/>
      <c r="C83" s="43" t="n"/>
      <c r="D83" s="43" t="n"/>
      <c r="E83" s="43" t="n"/>
      <c r="F83" s="43" t="n"/>
      <c r="G83" s="43" t="n"/>
      <c r="H83" s="43" t="n"/>
      <c r="I83" s="16" t="n"/>
      <c r="J83" s="43" t="n"/>
    </row>
    <row r="84">
      <c r="A84" s="43" t="n"/>
      <c r="B84" s="16" t="n"/>
      <c r="C84" s="43" t="n"/>
      <c r="D84" s="43" t="n"/>
      <c r="E84" s="43" t="n"/>
      <c r="F84" s="43" t="n"/>
      <c r="G84" s="43" t="n"/>
      <c r="H84" s="43" t="n"/>
      <c r="I84" s="16" t="n"/>
      <c r="J84" s="43" t="n"/>
    </row>
    <row r="85">
      <c r="A85" s="43" t="n"/>
      <c r="B85" s="16" t="n"/>
      <c r="C85" s="43" t="n"/>
      <c r="D85" s="43" t="n"/>
      <c r="E85" s="43" t="n"/>
      <c r="F85" s="43" t="n"/>
      <c r="G85" s="43" t="n"/>
      <c r="H85" s="43" t="n"/>
      <c r="I85" s="16" t="n"/>
      <c r="J85" s="43" t="n"/>
    </row>
    <row r="86">
      <c r="A86" s="43" t="n"/>
      <c r="B86" s="16" t="n"/>
      <c r="C86" s="43" t="n"/>
      <c r="D86" s="43" t="n"/>
      <c r="E86" s="43" t="n"/>
      <c r="F86" s="43" t="n"/>
      <c r="G86" s="43" t="n"/>
      <c r="H86" s="43" t="n"/>
      <c r="I86" s="16" t="n"/>
      <c r="J86" s="43" t="n"/>
    </row>
    <row r="87">
      <c r="A87" s="43" t="n"/>
      <c r="B87" s="16" t="n"/>
      <c r="C87" s="43" t="n"/>
      <c r="D87" s="43" t="n"/>
      <c r="E87" s="43" t="n"/>
      <c r="F87" s="43" t="n"/>
      <c r="G87" s="43" t="n"/>
      <c r="H87" s="43" t="n"/>
      <c r="I87" s="16" t="n"/>
      <c r="J87" s="43" t="n"/>
    </row>
    <row r="88">
      <c r="A88" s="43" t="n"/>
      <c r="B88" s="16" t="n"/>
      <c r="C88" s="43" t="n"/>
      <c r="D88" s="43" t="n"/>
      <c r="E88" s="43" t="n"/>
      <c r="F88" s="43" t="n"/>
      <c r="G88" s="43" t="n"/>
      <c r="H88" s="43" t="n"/>
      <c r="I88" s="16" t="n"/>
      <c r="J88" s="43" t="n"/>
    </row>
    <row r="89">
      <c r="A89" s="43" t="n"/>
      <c r="B89" s="16" t="n"/>
      <c r="C89" s="43" t="n"/>
      <c r="D89" s="43" t="n"/>
      <c r="E89" s="43" t="n"/>
      <c r="F89" s="43" t="n"/>
      <c r="G89" s="43" t="n"/>
      <c r="H89" s="43" t="n"/>
      <c r="I89" s="16" t="n"/>
      <c r="J89" s="43" t="n"/>
    </row>
    <row r="90">
      <c r="A90" s="43" t="n"/>
      <c r="B90" s="16" t="n"/>
      <c r="C90" s="43" t="n"/>
      <c r="D90" s="43" t="n"/>
      <c r="E90" s="43" t="n"/>
      <c r="F90" s="43" t="n"/>
      <c r="G90" s="43" t="n"/>
      <c r="H90" s="43" t="n"/>
      <c r="I90" s="16" t="n"/>
      <c r="J90" s="43" t="n"/>
    </row>
    <row r="91">
      <c r="A91" s="43" t="n"/>
      <c r="B91" s="16" t="n"/>
      <c r="C91" s="43" t="n"/>
      <c r="D91" s="43" t="n"/>
      <c r="E91" s="43" t="n"/>
      <c r="F91" s="43" t="n"/>
      <c r="G91" s="43" t="n"/>
      <c r="H91" s="43" t="n"/>
      <c r="I91" s="16" t="n"/>
      <c r="J91" s="43" t="n"/>
    </row>
    <row r="92">
      <c r="A92" s="43" t="n"/>
      <c r="B92" s="16" t="n"/>
      <c r="C92" s="43" t="n"/>
      <c r="D92" s="43" t="n"/>
      <c r="E92" s="43" t="n"/>
      <c r="F92" s="43" t="n"/>
      <c r="G92" s="43" t="n"/>
      <c r="H92" s="43" t="n"/>
      <c r="I92" s="16" t="n"/>
      <c r="J92" s="43" t="n"/>
    </row>
    <row r="93">
      <c r="A93" s="43" t="n"/>
      <c r="B93" s="16" t="n"/>
      <c r="C93" s="43" t="n"/>
      <c r="D93" s="43" t="n"/>
      <c r="E93" s="43" t="n"/>
      <c r="F93" s="43" t="n"/>
      <c r="G93" s="43" t="n"/>
      <c r="H93" s="43" t="n"/>
      <c r="I93" s="16" t="n"/>
      <c r="J93" s="43" t="n"/>
    </row>
    <row r="94">
      <c r="A94" s="43" t="n"/>
      <c r="B94" s="16" t="n"/>
      <c r="C94" s="43" t="n"/>
      <c r="D94" s="43" t="n"/>
      <c r="E94" s="43" t="n"/>
      <c r="F94" s="43" t="n"/>
      <c r="G94" s="43" t="n"/>
      <c r="H94" s="43" t="n"/>
      <c r="I94" s="16" t="n"/>
      <c r="J94" s="43" t="n"/>
    </row>
    <row r="95">
      <c r="A95" s="43" t="n"/>
      <c r="B95" s="16" t="n"/>
      <c r="C95" s="43" t="n"/>
      <c r="D95" s="43" t="n"/>
      <c r="E95" s="43" t="n"/>
      <c r="F95" s="43" t="n"/>
      <c r="G95" s="43" t="n"/>
      <c r="H95" s="43" t="n"/>
      <c r="I95" s="16" t="n"/>
      <c r="J95" s="43" t="n"/>
    </row>
    <row r="96">
      <c r="A96" s="43" t="n"/>
      <c r="B96" s="16" t="n"/>
      <c r="C96" s="43" t="n"/>
      <c r="D96" s="43" t="n"/>
      <c r="E96" s="43" t="n"/>
      <c r="F96" s="43" t="n"/>
      <c r="G96" s="43" t="n"/>
      <c r="H96" s="43" t="n"/>
      <c r="I96" s="16" t="n"/>
      <c r="J96" s="43" t="n"/>
    </row>
    <row r="97">
      <c r="A97" s="43" t="n"/>
      <c r="B97" s="16" t="n"/>
      <c r="C97" s="43" t="n"/>
      <c r="D97" s="43" t="n"/>
      <c r="E97" s="43" t="n"/>
      <c r="F97" s="43" t="n"/>
      <c r="G97" s="43" t="n"/>
      <c r="H97" s="43" t="n"/>
      <c r="I97" s="16" t="n"/>
      <c r="J97" s="43" t="n"/>
    </row>
    <row r="98">
      <c r="A98" s="43" t="n"/>
      <c r="B98" s="16" t="n"/>
      <c r="C98" s="43" t="n"/>
      <c r="D98" s="43" t="n"/>
      <c r="E98" s="43" t="n"/>
      <c r="F98" s="43" t="n"/>
      <c r="G98" s="43" t="n"/>
      <c r="H98" s="43" t="n"/>
      <c r="I98" s="16" t="n"/>
      <c r="J98" s="43" t="n"/>
    </row>
    <row r="99">
      <c r="A99" s="43" t="n"/>
      <c r="B99" s="16" t="n"/>
      <c r="C99" s="43" t="n"/>
      <c r="D99" s="43" t="n"/>
      <c r="E99" s="43" t="n"/>
      <c r="F99" s="43" t="n"/>
      <c r="G99" s="43" t="n"/>
      <c r="H99" s="43" t="n"/>
      <c r="I99" s="16" t="n"/>
      <c r="J99" s="43" t="n"/>
    </row>
    <row r="100">
      <c r="A100" s="43" t="n"/>
      <c r="B100" s="16" t="n"/>
      <c r="C100" s="43" t="n"/>
      <c r="D100" s="43" t="n"/>
      <c r="E100" s="43" t="n"/>
      <c r="F100" s="43" t="n"/>
      <c r="G100" s="43" t="n"/>
      <c r="H100" s="43" t="n"/>
      <c r="I100" s="16" t="n"/>
      <c r="J100" s="43" t="n"/>
    </row>
    <row r="101">
      <c r="A101" s="43" t="n"/>
      <c r="B101" s="16" t="n"/>
      <c r="C101" s="43" t="n"/>
      <c r="D101" s="43" t="n"/>
      <c r="E101" s="43" t="n"/>
      <c r="F101" s="43" t="n"/>
      <c r="G101" s="43" t="n"/>
      <c r="H101" s="43" t="n"/>
      <c r="I101" s="16" t="n"/>
      <c r="J101" s="43" t="n"/>
    </row>
    <row r="102">
      <c r="A102" s="43" t="n"/>
      <c r="B102" s="16" t="n"/>
      <c r="C102" s="43" t="n"/>
      <c r="D102" s="43" t="n"/>
      <c r="E102" s="43" t="n"/>
      <c r="F102" s="43" t="n"/>
      <c r="G102" s="43" t="n"/>
      <c r="H102" s="43" t="n"/>
      <c r="I102" s="16" t="n"/>
      <c r="J102" s="43" t="n"/>
    </row>
    <row r="103">
      <c r="A103" s="43" t="n"/>
      <c r="B103" s="16" t="n"/>
      <c r="C103" s="43" t="n"/>
      <c r="D103" s="43" t="n"/>
      <c r="E103" s="43" t="n"/>
      <c r="F103" s="43" t="n"/>
      <c r="G103" s="43" t="n"/>
      <c r="H103" s="43" t="n"/>
      <c r="I103" s="16" t="n"/>
      <c r="J103" s="43" t="n"/>
    </row>
    <row r="104">
      <c r="A104" s="43" t="n"/>
      <c r="B104" s="16" t="n"/>
      <c r="C104" s="43" t="n"/>
      <c r="D104" s="43" t="n"/>
      <c r="E104" s="43" t="n"/>
      <c r="F104" s="43" t="n"/>
      <c r="G104" s="43" t="n"/>
      <c r="H104" s="43" t="n"/>
      <c r="I104" s="16" t="n"/>
      <c r="J104" s="43" t="n"/>
    </row>
  </sheetData>
  <autoFilter ref="A4:J104"/>
  <mergeCells count="1">
    <mergeCell ref="A1:F1"/>
  </mergeCells>
  <conditionalFormatting sqref="A5:J104">
    <cfRule type="expression" priority="1" dxfId="13">
      <formula>MOD(ROW(),2)=0</formula>
    </cfRule>
  </conditionalFormatting>
  <dataValidations count="2">
    <dataValidation sqref="G5:G104" showDropDown="0" showInputMessage="0" showErrorMessage="0" allowBlank="1" type="list">
      <formula1>=Lists!$J$2:$J$5</formula1>
    </dataValidation>
    <dataValidation sqref="H5:H104" showDropDown="0" showInputMessage="0" showErrorMessage="0" allowBlank="1" type="list">
      <formula1>"Portal,Email,Hand delivered,Courier"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4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 ht="24" customHeight="1">
      <c r="A1" s="44" t="inlineStr">
        <is>
          <t>Submittal Log Pro, Forest edition. How to use it.</t>
        </is>
      </c>
    </row>
    <row r="2" ht="30" customHeight="1">
      <c r="A2" s="45" t="inlineStr">
        <is>
          <t>1. Put the project name, number, GC and architect in row 2 of the Submittal Log.</t>
        </is>
      </c>
    </row>
    <row r="3" ht="30" customHeight="1">
      <c r="A3" s="45" t="inlineStr">
        <is>
          <t>2. One row per required submittal. Number them under your project (TW 0024-001, 002...) and never reuse a number.</t>
        </is>
      </c>
    </row>
    <row r="4" ht="30" customHeight="1">
      <c r="A4" s="45" t="inlineStr">
        <is>
          <t>3. Type the spec section as the manual prints it, with spaces (08 71 00). The Dashboard counts divisions by those first two digits.</t>
        </is>
      </c>
    </row>
    <row r="5" ht="30" customHeight="1">
      <c r="A5" s="45" t="inlineStr">
        <is>
          <t>4. Enter Lead Time and Required On Site. Submit By calculates itself: required on site, less lead time, less the review period, less the buffer.</t>
        </is>
      </c>
    </row>
    <row r="6" ht="30" customHeight="1">
      <c r="A6" s="45" t="inlineStr">
        <is>
          <t>5. Enter Date Sent. Review Due and Days in Review calculate. Enter Date Returned and the Review Action when it comes back.</t>
        </is>
      </c>
    </row>
    <row r="7" ht="30" customHeight="1">
      <c r="A7" s="45" t="inlineStr">
        <is>
          <t>6. Days Overdue turns red on its own: before sending, against Submit By; after sending, against Review Due.</t>
        </is>
      </c>
    </row>
    <row r="8" ht="30" customHeight="1">
      <c r="A8" s="45" t="inlineStr">
        <is>
          <t>7. Six grey example rows show the shape. Delete them before you start.</t>
        </is>
      </c>
    </row>
    <row r="9" ht="30" customHeight="1">
      <c r="A9" s="45" t="inlineStr">
        <is>
          <t>8. Review period and buffer are two cells on the Lists sheet. Change them once and every date moves.</t>
        </is>
      </c>
    </row>
    <row r="10" ht="30" customHeight="1">
      <c r="A10" s="45" t="inlineStr">
        <is>
          <t>9. Add your own responsible parties on the Lists sheet; the dropdown reads them.</t>
        </is>
      </c>
    </row>
    <row r="11" ht="30" customHeight="1">
      <c r="A11" s="45" t="inlineStr">
        <is>
          <t>10. The Schedule sheet is the same rows by date. Filter it by Days to Submit-By to see what is late.</t>
        </is>
      </c>
    </row>
    <row r="12" ht="30" customHeight="1">
      <c r="A12" s="45" t="inlineStr">
        <is>
          <t>11. The Transmittals sheet records what went out and when. Tie each one back by submittal number.</t>
        </is>
      </c>
    </row>
    <row r="14" ht="24" customHeight="1">
      <c r="A14" s="23" t="inlineStr">
        <is>
          <t>Status values, colored on the log</t>
        </is>
      </c>
    </row>
    <row r="15">
      <c r="A15" s="46" t="inlineStr">
        <is>
          <t>Draft</t>
        </is>
      </c>
      <c r="B15" s="28" t="inlineStr">
        <is>
          <t>Row identified, submittal not yet assembled</t>
        </is>
      </c>
    </row>
    <row r="16">
      <c r="A16" s="47" t="inlineStr">
        <is>
          <t>Pending Submission</t>
        </is>
      </c>
      <c r="B16" s="28" t="inlineStr">
        <is>
          <t>Assembled, waiting to go out</t>
        </is>
      </c>
    </row>
    <row r="17">
      <c r="A17" s="48" t="inlineStr">
        <is>
          <t>Submitted</t>
        </is>
      </c>
      <c r="B17" s="28" t="inlineStr">
        <is>
          <t>Sent to the reviewer, clock running</t>
        </is>
      </c>
    </row>
    <row r="18">
      <c r="A18" s="49" t="inlineStr">
        <is>
          <t>Under Review</t>
        </is>
      </c>
      <c r="B18" s="28" t="inlineStr">
        <is>
          <t>With the reviewer now</t>
        </is>
      </c>
    </row>
    <row r="19">
      <c r="A19" s="50" t="inlineStr">
        <is>
          <t>Revise and Resubmit</t>
        </is>
      </c>
      <c r="B19" s="28" t="inlineStr">
        <is>
          <t>Returned, resubmittal required</t>
        </is>
      </c>
    </row>
    <row r="20">
      <c r="A20" s="51" t="inlineStr">
        <is>
          <t>Approved as Noted</t>
        </is>
      </c>
      <c r="B20" s="28" t="inlineStr">
        <is>
          <t>Returned with corrections, no resubmittal</t>
        </is>
      </c>
    </row>
    <row r="21">
      <c r="A21" s="52" t="inlineStr">
        <is>
          <t>Approved</t>
        </is>
      </c>
      <c r="B21" s="28" t="inlineStr">
        <is>
          <t>Returned accepted, release for fabrication</t>
        </is>
      </c>
    </row>
    <row r="22">
      <c r="A22" s="53" t="inlineStr">
        <is>
          <t>Rejected</t>
        </is>
      </c>
      <c r="B22" s="28" t="inlineStr">
        <is>
          <t>Returned rejected, new submittal required</t>
        </is>
      </c>
    </row>
    <row r="23">
      <c r="A23" s="54" t="inlineStr">
        <is>
          <t>Closed</t>
        </is>
      </c>
      <c r="B23" s="28" t="inlineStr">
        <is>
          <t>Complete, nothing further owed</t>
        </is>
      </c>
    </row>
    <row r="25" ht="24" customHeight="1">
      <c r="A25" s="23" t="inlineStr">
        <is>
          <t>Review actions, as the stamp usually reads</t>
        </is>
      </c>
    </row>
    <row r="26">
      <c r="A26" s="26" t="inlineStr">
        <is>
          <t>No Exceptions Taken</t>
        </is>
      </c>
      <c r="B26" s="28" t="inlineStr">
        <is>
          <t>Released as presented. Order it.</t>
        </is>
      </c>
    </row>
    <row r="27">
      <c r="A27" s="26" t="inlineStr">
        <is>
          <t>Approved as Noted</t>
        </is>
      </c>
      <c r="B27" s="28" t="inlineStr">
        <is>
          <t>Released with the marked corrections. No resubmittal unless the stamp asks.</t>
        </is>
      </c>
    </row>
    <row r="28">
      <c r="A28" s="26" t="inlineStr">
        <is>
          <t>Revise and Resubmit</t>
        </is>
      </c>
      <c r="B28" s="28" t="inlineStr">
        <is>
          <t>Correct and send again. Nothing released.</t>
        </is>
      </c>
    </row>
    <row r="29">
      <c r="A29" s="26" t="inlineStr">
        <is>
          <t>Rejected</t>
        </is>
      </c>
      <c r="B29" s="28" t="inlineStr">
        <is>
          <t>Refused. A new submittal, not a revision.</t>
        </is>
      </c>
    </row>
    <row r="30">
      <c r="A30" s="26" t="inlineStr">
        <is>
          <t>Received for Record</t>
        </is>
      </c>
      <c r="B30" s="28" t="inlineStr">
        <is>
          <t>Informational submittal, logged, no decision made.</t>
        </is>
      </c>
    </row>
    <row r="32" ht="24" customHeight="1">
      <c r="A32" s="23" t="inlineStr">
        <is>
          <t>Submittal types</t>
        </is>
      </c>
    </row>
    <row r="33">
      <c r="A33" s="26" t="inlineStr">
        <is>
          <t>Product Data</t>
        </is>
      </c>
      <c r="B33" s="28" t="inlineStr">
        <is>
          <t>Manufacturer data sheets and technical data</t>
        </is>
      </c>
    </row>
    <row r="34">
      <c r="A34" s="26" t="inlineStr">
        <is>
          <t>Shop Drawings</t>
        </is>
      </c>
      <c r="B34" s="28" t="inlineStr">
        <is>
          <t>Fabrication and installation drawings</t>
        </is>
      </c>
    </row>
    <row r="35">
      <c r="A35" s="26" t="inlineStr">
        <is>
          <t>Samples</t>
        </is>
      </c>
      <c r="B35" s="28" t="inlineStr">
        <is>
          <t>Physical samples and color selections</t>
        </is>
      </c>
    </row>
    <row r="36">
      <c r="A36" s="26" t="inlineStr">
        <is>
          <t>Mock-up</t>
        </is>
      </c>
      <c r="B36" s="28" t="inlineStr">
        <is>
          <t>Full-size or partial assembly built for review</t>
        </is>
      </c>
    </row>
    <row r="37">
      <c r="A37" s="26" t="inlineStr">
        <is>
          <t>Certificates</t>
        </is>
      </c>
      <c r="B37" s="28" t="inlineStr">
        <is>
          <t>Certifications, affidavits, compliance letters</t>
        </is>
      </c>
    </row>
    <row r="38">
      <c r="A38" s="26" t="inlineStr">
        <is>
          <t>Test Reports</t>
        </is>
      </c>
      <c r="B38" s="28" t="inlineStr">
        <is>
          <t>Lab and field test results</t>
        </is>
      </c>
    </row>
    <row r="39">
      <c r="A39" s="26" t="inlineStr">
        <is>
          <t>Qualification Data</t>
        </is>
      </c>
      <c r="B39" s="28" t="inlineStr">
        <is>
          <t>Installer, fabricator or manufacturer qualifications</t>
        </is>
      </c>
    </row>
    <row r="40">
      <c r="A40" s="26" t="inlineStr">
        <is>
          <t>Design Data</t>
        </is>
      </c>
      <c r="B40" s="28" t="inlineStr">
        <is>
          <t>Calculations and delegated design</t>
        </is>
      </c>
    </row>
    <row r="41">
      <c r="A41" s="26" t="inlineStr">
        <is>
          <t>Coordination Drawings</t>
        </is>
      </c>
      <c r="B41" s="28" t="inlineStr">
        <is>
          <t>Multi-trade overlays</t>
        </is>
      </c>
    </row>
    <row r="42">
      <c r="A42" s="26" t="inlineStr">
        <is>
          <t>Warranty</t>
        </is>
      </c>
      <c r="B42" s="28" t="inlineStr">
        <is>
          <t>Sample and executed warranties</t>
        </is>
      </c>
    </row>
    <row r="43">
      <c r="A43" s="26" t="inlineStr">
        <is>
          <t>O&amp;M Manual</t>
        </is>
      </c>
      <c r="B43" s="28" t="inlineStr">
        <is>
          <t>Operation and maintenance manuals</t>
        </is>
      </c>
    </row>
    <row r="44">
      <c r="A44" s="26" t="inlineStr">
        <is>
          <t>Closeout</t>
        </is>
      </c>
      <c r="B44" s="28" t="inlineStr">
        <is>
          <t>Record documents and closeout items</t>
        </is>
      </c>
    </row>
    <row r="45">
      <c r="A45" s="26" t="inlineStr">
        <is>
          <t>Schedule</t>
        </is>
      </c>
      <c r="B45" s="28" t="inlineStr">
        <is>
          <t>Schedules the manual requires as submittals</t>
        </is>
      </c>
    </row>
    <row r="46">
      <c r="A46" s="26" t="inlineStr">
        <is>
          <t>Sustainability</t>
        </is>
      </c>
      <c r="B46" s="28" t="inlineStr">
        <is>
          <t>LEED and product declaration documents</t>
        </is>
      </c>
    </row>
    <row r="47">
      <c r="A47" s="26" t="inlineStr">
        <is>
          <t>Other</t>
        </is>
      </c>
      <c r="B47" s="28" t="inlineStr">
        <is>
          <t>Anything else the manual demands</t>
        </is>
      </c>
    </row>
    <row r="49">
      <c r="A49" s="55" t="inlineStr">
        <is>
          <t>Template by SubPro, free to use on real projects. sub-pro-ai.com/submittal-log-template</t>
        </is>
      </c>
    </row>
  </sheetData>
  <mergeCells count="16">
    <mergeCell ref="A4:B4"/>
    <mergeCell ref="A2:B2"/>
    <mergeCell ref="A7:B7"/>
    <mergeCell ref="A25:B25"/>
    <mergeCell ref="A11:B11"/>
    <mergeCell ref="A49:B49"/>
    <mergeCell ref="A10:B10"/>
    <mergeCell ref="A5:B5"/>
    <mergeCell ref="A32:B32"/>
    <mergeCell ref="A14:B14"/>
    <mergeCell ref="A1:B1"/>
    <mergeCell ref="A9:B9"/>
    <mergeCell ref="A8:B8"/>
    <mergeCell ref="A3:B3"/>
    <mergeCell ref="A6:B6"/>
    <mergeCell ref="A12:B12"/>
  </mergeCells>
  <pageMargins left="0.75" right="0.75" top="1" bottom="1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</cols>
  <sheetData>
    <row r="1">
      <c r="A1" s="56" t="inlineStr">
        <is>
          <t>Settings</t>
        </is>
      </c>
      <c r="D1" s="57" t="inlineStr">
        <is>
          <t>Types</t>
        </is>
      </c>
      <c r="E1" s="57" t="inlineStr">
        <is>
          <t>Statuses</t>
        </is>
      </c>
      <c r="F1" s="57" t="inlineStr">
        <is>
          <t>Review Actions</t>
        </is>
      </c>
      <c r="G1" s="57" t="inlineStr">
        <is>
          <t>Ball in Court</t>
        </is>
      </c>
      <c r="H1" s="57" t="inlineStr">
        <is>
          <t>Responsible Parties (edit)</t>
        </is>
      </c>
      <c r="I1" s="57" t="inlineStr">
        <is>
          <t>Yes / No</t>
        </is>
      </c>
      <c r="J1" s="57" t="inlineStr">
        <is>
          <t>Transmittal Purpose</t>
        </is>
      </c>
    </row>
    <row r="2">
      <c r="A2" s="58" t="inlineStr">
        <is>
          <t>Review period (working days the design team gets)</t>
        </is>
      </c>
      <c r="B2" s="59" t="n">
        <v>14</v>
      </c>
      <c r="D2" s="58" t="inlineStr">
        <is>
          <t>Product Data</t>
        </is>
      </c>
      <c r="E2" s="58" t="inlineStr">
        <is>
          <t>Draft</t>
        </is>
      </c>
      <c r="F2" s="58" t="inlineStr">
        <is>
          <t>No Exceptions Taken</t>
        </is>
      </c>
      <c r="G2" s="58" t="inlineStr">
        <is>
          <t>Subcontractor</t>
        </is>
      </c>
      <c r="H2" s="58" t="inlineStr">
        <is>
          <t>General Contractor</t>
        </is>
      </c>
      <c r="I2" s="58" t="inlineStr">
        <is>
          <t>Y</t>
        </is>
      </c>
      <c r="J2" s="58" t="inlineStr">
        <is>
          <t>For Review</t>
        </is>
      </c>
    </row>
    <row r="3">
      <c r="A3" s="58" t="inlineStr">
        <is>
          <t>Buffer (days of slack before the submit-by date)</t>
        </is>
      </c>
      <c r="B3" s="59" t="n">
        <v>7</v>
      </c>
      <c r="D3" s="58" t="inlineStr">
        <is>
          <t>Shop Drawings</t>
        </is>
      </c>
      <c r="E3" s="58" t="inlineStr">
        <is>
          <t>Pending Submission</t>
        </is>
      </c>
      <c r="F3" s="58" t="inlineStr">
        <is>
          <t>Approved as Noted</t>
        </is>
      </c>
      <c r="G3" s="58" t="inlineStr">
        <is>
          <t>Supplier</t>
        </is>
      </c>
      <c r="H3" s="58" t="inlineStr">
        <is>
          <t>Concrete sub</t>
        </is>
      </c>
      <c r="I3" s="58" t="inlineStr">
        <is>
          <t>N</t>
        </is>
      </c>
      <c r="J3" s="58" t="inlineStr">
        <is>
          <t>For Record</t>
        </is>
      </c>
    </row>
    <row r="4">
      <c r="D4" s="58" t="inlineStr">
        <is>
          <t>Samples</t>
        </is>
      </c>
      <c r="E4" s="58" t="inlineStr">
        <is>
          <t>Submitted</t>
        </is>
      </c>
      <c r="F4" s="58" t="inlineStr">
        <is>
          <t>Revise and Resubmit</t>
        </is>
      </c>
      <c r="G4" s="58" t="inlineStr">
        <is>
          <t>General Contractor</t>
        </is>
      </c>
      <c r="H4" s="58" t="inlineStr">
        <is>
          <t>Steel sub</t>
        </is>
      </c>
      <c r="J4" s="58" t="inlineStr">
        <is>
          <t>Resubmittal</t>
        </is>
      </c>
    </row>
    <row r="5">
      <c r="D5" s="58" t="inlineStr">
        <is>
          <t>Mock-up</t>
        </is>
      </c>
      <c r="E5" s="58" t="inlineStr">
        <is>
          <t>Under Review</t>
        </is>
      </c>
      <c r="F5" s="58" t="inlineStr">
        <is>
          <t>Rejected</t>
        </is>
      </c>
      <c r="G5" s="58" t="inlineStr">
        <is>
          <t>Architect</t>
        </is>
      </c>
      <c r="H5" s="58" t="inlineStr">
        <is>
          <t>Roofing sub</t>
        </is>
      </c>
      <c r="J5" s="58" t="inlineStr">
        <is>
          <t>Closeout</t>
        </is>
      </c>
    </row>
    <row r="6">
      <c r="D6" s="58" t="inlineStr">
        <is>
          <t>Certificates</t>
        </is>
      </c>
      <c r="E6" s="58" t="inlineStr">
        <is>
          <t>Revise and Resubmit</t>
        </is>
      </c>
      <c r="F6" s="58" t="inlineStr">
        <is>
          <t>Received for Record</t>
        </is>
      </c>
      <c r="G6" s="58" t="inlineStr">
        <is>
          <t>Engineer</t>
        </is>
      </c>
      <c r="H6" s="58" t="inlineStr">
        <is>
          <t>Glazing sub</t>
        </is>
      </c>
    </row>
    <row r="7">
      <c r="D7" s="58" t="inlineStr">
        <is>
          <t>Test Reports</t>
        </is>
      </c>
      <c r="E7" s="58" t="inlineStr">
        <is>
          <t>Approved as Noted</t>
        </is>
      </c>
      <c r="G7" s="58" t="inlineStr">
        <is>
          <t>Owner</t>
        </is>
      </c>
      <c r="H7" s="58" t="inlineStr">
        <is>
          <t>Drywall sub</t>
        </is>
      </c>
    </row>
    <row r="8">
      <c r="D8" s="58" t="inlineStr">
        <is>
          <t>Qualification Data</t>
        </is>
      </c>
      <c r="E8" s="58" t="inlineStr">
        <is>
          <t>Approved</t>
        </is>
      </c>
      <c r="G8" s="58" t="inlineStr">
        <is>
          <t>Closed</t>
        </is>
      </c>
      <c r="H8" s="58" t="inlineStr">
        <is>
          <t>Finishes sub</t>
        </is>
      </c>
    </row>
    <row r="9">
      <c r="D9" s="58" t="inlineStr">
        <is>
          <t>Design Data</t>
        </is>
      </c>
      <c r="E9" s="58" t="inlineStr">
        <is>
          <t>Rejected</t>
        </is>
      </c>
      <c r="H9" s="58" t="inlineStr">
        <is>
          <t>Mechanical sub</t>
        </is>
      </c>
    </row>
    <row r="10">
      <c r="D10" s="58" t="inlineStr">
        <is>
          <t>Coordination Drawings</t>
        </is>
      </c>
      <c r="E10" s="58" t="inlineStr">
        <is>
          <t>Closed</t>
        </is>
      </c>
      <c r="H10" s="58" t="inlineStr">
        <is>
          <t>Plumbing sub</t>
        </is>
      </c>
    </row>
    <row r="11">
      <c r="D11" s="58" t="inlineStr">
        <is>
          <t>Warranty</t>
        </is>
      </c>
      <c r="H11" s="58" t="inlineStr">
        <is>
          <t>Electrical sub</t>
        </is>
      </c>
    </row>
    <row r="12">
      <c r="D12" s="58" t="inlineStr">
        <is>
          <t>O&amp;M Manual</t>
        </is>
      </c>
      <c r="H12" s="58" t="inlineStr">
        <is>
          <t>Fire protection sub</t>
        </is>
      </c>
    </row>
    <row r="13">
      <c r="D13" s="58" t="inlineStr">
        <is>
          <t>Closeout</t>
        </is>
      </c>
      <c r="H13" s="58" t="inlineStr">
        <is>
          <t>Sitework sub</t>
        </is>
      </c>
    </row>
    <row r="14">
      <c r="D14" s="58" t="inlineStr">
        <is>
          <t>Schedule</t>
        </is>
      </c>
      <c r="H14" s="58" t="inlineStr">
        <is>
          <t>Supplier</t>
        </is>
      </c>
    </row>
    <row r="15">
      <c r="D15" s="58" t="inlineStr">
        <is>
          <t>Sustainability</t>
        </is>
      </c>
    </row>
    <row r="16">
      <c r="D16" s="58" t="inlineStr">
        <is>
          <t>Other</t>
        </is>
      </c>
    </row>
    <row r="42">
      <c r="D42" s="60" t="inlineStr">
        <is>
          <t>Add your own parties under the Responsible Parties column; the log dropdown reads down to row 40.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74" customWidth="1" min="1" max="1"/>
  </cols>
  <sheetData>
    <row r="1" ht="24" customHeight="1">
      <c r="A1" s="44" t="inlineStr">
        <is>
          <t>Want this filled in from your spec book?</t>
        </is>
      </c>
    </row>
    <row r="3">
      <c r="A3" s="28" t="inlineStr">
        <is>
          <t>The SubPro Log Build returns this log drafted and numbered for your project,</t>
        </is>
      </c>
    </row>
    <row r="4">
      <c r="A4" s="28" t="inlineStr">
        <is>
          <t>every row citing its spec page.</t>
        </is>
      </c>
    </row>
    <row r="5">
      <c r="A5" s="28" t="n"/>
    </row>
    <row r="6">
      <c r="A6" s="28" t="inlineStr">
        <is>
          <t>Draft Build, or Reviewed Build with every row human-reviewed.</t>
        </is>
      </c>
    </row>
    <row r="7">
      <c r="A7" s="28" t="n"/>
    </row>
    <row r="8">
      <c r="A8" s="61" t="inlineStr">
        <is>
          <t>sub-pro-ai.com/build-my-log</t>
        </is>
      </c>
    </row>
  </sheetData>
  <mergeCells count="1">
    <mergeCell ref="A1"/>
  </mergeCells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2026-09-06T00:32:05Z</dcterms:created>
  <dcterms:modified xmlns:dcterms="http://purl.org/dc/terms/" xmlns:xsi="http://www.w3.org/2001/XMLSchema-instance" xsi:type="dcterms:W3CDTF">2026-09-06T00:32:06Z</dcterms:modified>
</cp:coreProperties>
</file>